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codeName="{8C4F1C90-05EB-6A55-5F09-09C24B55AC0B}"/>
  <workbookPr codeName="ThisWorkbook"/>
  <workbookProtection workbookAlgorithmName="SHA-512" workbookHashValue="6k5z7WUuoBgaGbs40Gg1cqXbhUpHq9qDn9f3V8lHlakhYAZ1RIDFF40syei0nGGwNeDxRj9ef56ZhMT/br2aQg==" workbookSaltValue="Rhi0gJRP7C3tPNNwq9b0QA==" workbookSpinCount="100000" lockStructure="1"/>
  <bookViews>
    <workbookView xWindow="0" yWindow="0" windowWidth="19200" windowHeight="10515" tabRatio="839"/>
  </bookViews>
  <sheets>
    <sheet name="Presentación" sheetId="1" r:id="rId1"/>
    <sheet name="Visor de Indicadores" sheetId="5" r:id="rId2"/>
    <sheet name="M" sheetId="9" state="hidden" r:id="rId3"/>
    <sheet name="Plataforma Estratégica" sheetId="4" r:id="rId4"/>
    <sheet name="Modelo de Op. por procesos" sheetId="3" r:id="rId5"/>
    <sheet name="Plan de Acción 2017 BD" sheetId="7" state="hidden" r:id="rId6"/>
    <sheet name="Hoja2" sheetId="6" state="hidden" r:id="rId7"/>
    <sheet name="Hoja3" sheetId="8" state="hidden" r:id="rId8"/>
  </sheets>
  <externalReferences>
    <externalReference r:id="rId9"/>
    <externalReference r:id="rId10"/>
  </externalReferences>
  <definedNames>
    <definedName name="_xlnm._FilterDatabase" localSheetId="2" hidden="1">M!$A$1:$B$209</definedName>
    <definedName name="_xlnm._FilterDatabase" localSheetId="5" hidden="1">'Plan de Acción 2017 BD'!$B$2:$O$211</definedName>
    <definedName name="_xlnm._FilterDatabase" localSheetId="1" hidden="1">'Visor de Indicadores'!$D$6:$F$7</definedName>
    <definedName name="_xlnm.Extract" localSheetId="1">'Visor de Indicadores'!$C$45:$D$45</definedName>
    <definedName name="_xlnm.Print_Area" localSheetId="1">'Visor de Indicadores'!$A$1:$L$44</definedName>
    <definedName name="BD_2018">#REF!</definedName>
    <definedName name="BD_IND" localSheetId="5">'Plan de Acción 2017 BD'!$B$2:$N$210</definedName>
    <definedName name="BD_IND">#REF!</definedName>
    <definedName name="_xlnm.Criteria">'Visor de Indicadores'!$D$6:$E$7</definedName>
    <definedName name="DATOS">M!$A$1:$B$209</definedName>
    <definedName name="DATOS123">M!$B$2:$C$209</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8" i="5" l="1"/>
  <c r="C34" i="5" l="1"/>
  <c r="C24" i="5"/>
  <c r="I35" i="5"/>
  <c r="G42" i="5"/>
  <c r="B31" i="5"/>
  <c r="F34" i="5"/>
  <c r="H37" i="5"/>
  <c r="C37" i="5"/>
  <c r="K43" i="5"/>
  <c r="C42" i="5"/>
  <c r="B17" i="5"/>
  <c r="D31" i="5"/>
  <c r="K37" i="5"/>
  <c r="G37" i="5"/>
  <c r="E37" i="5"/>
  <c r="K42" i="5"/>
  <c r="I43" i="5"/>
  <c r="J37" i="5"/>
  <c r="F37" i="5"/>
  <c r="C41" i="5"/>
  <c r="I42" i="5"/>
  <c r="I34" i="5"/>
  <c r="I37" i="5"/>
  <c r="D37" i="5"/>
  <c r="C40" i="5"/>
  <c r="E42" i="5"/>
  <c r="C13" i="5"/>
  <c r="D21" i="5"/>
  <c r="D24" i="5"/>
  <c r="D22" i="5"/>
  <c r="D17" i="5"/>
  <c r="D13" i="5"/>
  <c r="C22" i="5"/>
  <c r="C17" i="5"/>
  <c r="D23" i="5"/>
  <c r="F17" i="5"/>
  <c r="C21" i="5"/>
  <c r="B13" i="5"/>
  <c r="D25" i="5"/>
  <c r="F13" i="5"/>
  <c r="C25" i="5"/>
  <c r="C23" i="5"/>
  <c r="E17" i="5"/>
  <c r="E13" i="5"/>
  <c r="F35" i="5"/>
  <c r="C35" i="5"/>
  <c r="P22" i="5" l="1"/>
  <c r="N22" i="5"/>
  <c r="O22" i="5" s="1"/>
  <c r="F47" i="5"/>
  <c r="F48" i="5"/>
  <c r="F49" i="5"/>
  <c r="F50" i="5"/>
  <c r="F51" i="5"/>
  <c r="F52" i="5"/>
  <c r="F53" i="5"/>
  <c r="F54" i="5"/>
  <c r="F55" i="5"/>
  <c r="F56" i="5"/>
  <c r="F57" i="5"/>
  <c r="F58" i="5"/>
  <c r="F59" i="5"/>
  <c r="F60" i="5"/>
  <c r="F61" i="5"/>
  <c r="F62" i="5"/>
  <c r="F63" i="5"/>
  <c r="F64" i="5"/>
  <c r="F65" i="5"/>
  <c r="F46" i="5"/>
  <c r="V41" i="5" l="1"/>
  <c r="S41" i="5"/>
  <c r="P41" i="5"/>
  <c r="M41" i="5"/>
  <c r="P31" i="5"/>
  <c r="O31" i="5"/>
  <c r="N31" i="5"/>
  <c r="M31" i="5"/>
  <c r="P25" i="5"/>
  <c r="N25" i="5"/>
  <c r="O25" i="5" s="1"/>
  <c r="N24" i="5"/>
  <c r="O24" i="5" s="1"/>
  <c r="N23" i="5"/>
  <c r="O23" i="5" s="1"/>
  <c r="E25" i="5" l="1"/>
  <c r="P23" i="5"/>
  <c r="E23" i="5" s="1"/>
  <c r="E22" i="5"/>
  <c r="P24" i="5"/>
  <c r="E24" i="5" s="1"/>
  <c r="N26" i="5" l="1"/>
  <c r="O26" i="5" s="1"/>
  <c r="P26" i="5"/>
  <c r="E21" i="5" l="1"/>
  <c r="F21" i="5" s="1"/>
  <c r="F23" i="5"/>
  <c r="F24" i="5"/>
  <c r="F22" i="5"/>
  <c r="N16" i="5" l="1"/>
  <c r="F25" i="5"/>
</calcChain>
</file>

<file path=xl/sharedStrings.xml><?xml version="1.0" encoding="utf-8"?>
<sst xmlns="http://schemas.openxmlformats.org/spreadsheetml/2006/main" count="6536" uniqueCount="1592">
  <si>
    <t>PIGA</t>
  </si>
  <si>
    <t>La Secretaría General de la Alcaldía Mayor de Bogotá, es la entidad estratégica, articuladora, y líder del sector Gestión Pública, que eleva la efectividad de la Administración Pública Distrital y promueve la transparencia para contribuir al bienestar y calidad de vida de la ciudadanía.</t>
  </si>
  <si>
    <t>La Secretaría General de la Alcaldía Mayor de Bogotá, en 2020 será reconocida a nivel nacional e internacional como una entidad modelo en gestión pública, que inspirará por su transparencia, confiabilidad y eficaz interacción con los ciudadanos, en el marco de los valores de la integridad institucional.</t>
  </si>
  <si>
    <t>PLATAFORMA ESTRATÉGICA DE LA ENTIDAD</t>
  </si>
  <si>
    <t>ALINEACIÓN ESTRATÉGICA</t>
  </si>
  <si>
    <t>Plan de Desarrollo:</t>
  </si>
  <si>
    <t>Bogotá Mejor para Todos</t>
  </si>
  <si>
    <t>Vigencia</t>
  </si>
  <si>
    <t>Perspectiva Plan Estratégico Institucional:</t>
  </si>
  <si>
    <t>Objetivo Plan Estratégico Institucional:</t>
  </si>
  <si>
    <t>Acción Estratégica:</t>
  </si>
  <si>
    <t>Objetivo Especifico:</t>
  </si>
  <si>
    <t>Variable 1</t>
  </si>
  <si>
    <t>Variable 2</t>
  </si>
  <si>
    <t>Unidad de medida:</t>
  </si>
  <si>
    <t>Tendencia esperada:</t>
  </si>
  <si>
    <t>Registrado en:</t>
  </si>
  <si>
    <t>PLAN ESTRATÉGICO</t>
  </si>
  <si>
    <t>PLAN DE ACCIÓN</t>
  </si>
  <si>
    <t>PROYECTO DE INVERSIÓN</t>
  </si>
  <si>
    <t>PMR</t>
  </si>
  <si>
    <t>SIG</t>
  </si>
  <si>
    <t>MUJER</t>
  </si>
  <si>
    <t>LGBTI</t>
  </si>
  <si>
    <t>INFORME DE AVANCE CUANTITATIVO</t>
  </si>
  <si>
    <t>Total Vigencia</t>
  </si>
  <si>
    <t>Primer trimestre</t>
  </si>
  <si>
    <t>Tercer Trimestre</t>
  </si>
  <si>
    <t>Cuarto Trimestre</t>
  </si>
  <si>
    <t>OK</t>
  </si>
  <si>
    <t>Existe un Error. Por favor revisar las metas trimestrales.</t>
  </si>
  <si>
    <t>Calculo del Avance cuantitativo</t>
  </si>
  <si>
    <t>Periodicidad</t>
  </si>
  <si>
    <t>1_Porcentaje</t>
  </si>
  <si>
    <t>2_Porcentaje</t>
  </si>
  <si>
    <t>Número</t>
  </si>
  <si>
    <t>Segundo Trimestre</t>
  </si>
  <si>
    <t>INFORME DE AVANCE CUALITATIVO</t>
  </si>
  <si>
    <t>Actividades programadas</t>
  </si>
  <si>
    <t>Avances y logros en generación del producto y la ejecución de actividades</t>
  </si>
  <si>
    <t>Meta:</t>
  </si>
  <si>
    <t>Producto o resultado que pretende medir:</t>
  </si>
  <si>
    <t>META DE PDD</t>
  </si>
  <si>
    <t>CÁLCULO DEL INDICADOR</t>
  </si>
  <si>
    <t>Fórmula del indicador:</t>
  </si>
  <si>
    <t xml:space="preserve"> *100</t>
  </si>
  <si>
    <t xml:space="preserve"> / </t>
  </si>
  <si>
    <t>(</t>
  </si>
  <si>
    <t>)</t>
  </si>
  <si>
    <t xml:space="preserve"> </t>
  </si>
  <si>
    <t xml:space="preserve">  </t>
  </si>
  <si>
    <t>Tipo de indicador:</t>
  </si>
  <si>
    <t>Dimensión del indicador:</t>
  </si>
  <si>
    <t>Dato Línea base:</t>
  </si>
  <si>
    <t>Periodo línea base:</t>
  </si>
  <si>
    <t>Frecuencia de Medición del Indicador:</t>
  </si>
  <si>
    <t>Nombre del indicador:</t>
  </si>
  <si>
    <t>Metas por periodo y cuatrienio</t>
  </si>
  <si>
    <t>Logro 2016</t>
  </si>
  <si>
    <t>Logro 2017</t>
  </si>
  <si>
    <t>Meta 2018</t>
  </si>
  <si>
    <t>Meta 2019</t>
  </si>
  <si>
    <t>Meta 2020</t>
  </si>
  <si>
    <t>Cumplimiento</t>
  </si>
  <si>
    <t xml:space="preserve">Avance </t>
  </si>
  <si>
    <t>Gráfico - Meta vs. Avance</t>
  </si>
  <si>
    <t>VISOR DE INDICADORES - SECRETARÍA GENERAL</t>
  </si>
  <si>
    <t>ID</t>
  </si>
  <si>
    <t>DEPENDENCIA</t>
  </si>
  <si>
    <t>PERSPECTIVA</t>
  </si>
  <si>
    <t>OBJETIVOS INSTITUCIONALES</t>
  </si>
  <si>
    <t>ACCIÓN ESTRATÉGICA</t>
  </si>
  <si>
    <t>OBJETIVO ESPECÍFICO</t>
  </si>
  <si>
    <t>PRODUCTO</t>
  </si>
  <si>
    <t>INDICADOR DE PRODUCTO</t>
  </si>
  <si>
    <t xml:space="preserve">FORMULA DEL INDICADOR </t>
  </si>
  <si>
    <t>ACTIVIDADES PARA LA REALIZACIÓN DEL PRODUCTO</t>
  </si>
  <si>
    <t>META 2017</t>
  </si>
  <si>
    <t>AVANCE META ANUAL ACUMULADO A 31/12/2017</t>
  </si>
  <si>
    <t>%CUMPLIMIENTO META ANUAL 2017</t>
  </si>
  <si>
    <t>INFORME CUALITATIVO DEL RESULTADO</t>
  </si>
  <si>
    <t>LÍNEA BASE</t>
  </si>
  <si>
    <t>FECHA LÍNEA BASE</t>
  </si>
  <si>
    <t>LOGRO 2016</t>
  </si>
  <si>
    <t>META 1ER TRIMESTRE</t>
  </si>
  <si>
    <t>META 2DO TRIMESTRE</t>
  </si>
  <si>
    <t>META 3ER TRIMESTRE</t>
  </si>
  <si>
    <t>META 4TO TRIMESTRE</t>
  </si>
  <si>
    <t>1T_Variable 1</t>
  </si>
  <si>
    <t>1T_Variable 2</t>
  </si>
  <si>
    <t>2T_Variable 1</t>
  </si>
  <si>
    <t>2T_Variable 2</t>
  </si>
  <si>
    <t>3T_Variable 1</t>
  </si>
  <si>
    <t>3T_Variable 2</t>
  </si>
  <si>
    <t>4T_Variable 1</t>
  </si>
  <si>
    <t>4T_Variable 2</t>
  </si>
  <si>
    <t>TA_Variable 1</t>
  </si>
  <si>
    <t>TA_Variable 2</t>
  </si>
  <si>
    <t>1T_Avance cuantitativo</t>
  </si>
  <si>
    <t>2T_Avance cuantitativo</t>
  </si>
  <si>
    <t>3T_Avance cuantitativo</t>
  </si>
  <si>
    <t>4T_Avance cuantitativo</t>
  </si>
  <si>
    <t>TA_Avance Cuantitativo</t>
  </si>
  <si>
    <t xml:space="preserve">1T_% Avance </t>
  </si>
  <si>
    <t xml:space="preserve">2T_% Avance </t>
  </si>
  <si>
    <t xml:space="preserve">3T_% Avance </t>
  </si>
  <si>
    <t xml:space="preserve">4T_% Avance </t>
  </si>
  <si>
    <t>TA_%_Avance</t>
  </si>
  <si>
    <t>META 2018</t>
  </si>
  <si>
    <t>META 2019</t>
  </si>
  <si>
    <t>META 2020</t>
  </si>
  <si>
    <t>2017_PDD</t>
  </si>
  <si>
    <t>2017_PE</t>
  </si>
  <si>
    <t>2017_PROYECTO</t>
  </si>
  <si>
    <t>PERIODICIDAD</t>
  </si>
  <si>
    <t>TENDENCIA ESPERADA</t>
  </si>
  <si>
    <t>UNIDAD DE MEDIDA</t>
  </si>
  <si>
    <t>MEDICIÓN DE LA VARIABLE</t>
  </si>
  <si>
    <t>DIMENSIÓN DEL INDICADOR</t>
  </si>
  <si>
    <t>TIPO DE INDICADOR</t>
  </si>
  <si>
    <t>Subsecretaría Técnica</t>
  </si>
  <si>
    <t>P1 -  ÉTICA, BUEN GOBIERNO Y TRANSPARENCIA</t>
  </si>
  <si>
    <t>P 101  
Consolidar a 2020 una cultura de actuación ética y transparente en las instituciones y servidores distritales.</t>
  </si>
  <si>
    <t>P101A1 Afianzar la implementación del modelo de control interno con enfoque preventivo para administrar los riesgos y luchar contra la corrupción.</t>
  </si>
  <si>
    <t>Fortalecer y modernizar el control interno como instrumento de apoyo a la gestión y prevención del riesgo en las entidades del distrito</t>
  </si>
  <si>
    <t>Estrategias para implementar el modelo de control interno (MECI)</t>
  </si>
  <si>
    <t xml:space="preserve">Modelo de control interno implementado </t>
  </si>
  <si>
    <t>(Número de herramientas implementadas e implementadas, para facilitar la gestión de los jefes de control interno, respecto al Modelo / Número de herramientas programadas, para facilitar la gestión de los jefes de control interno, respecto al Modelo)*100</t>
  </si>
  <si>
    <t>• Proyecto de decreto aprobado; Convenio interadministrativo; Definición metodología de los mapas de riesgos; Proceso meritocrático para proveer cargos de jefes de control interno; Diseñar Kit y programa de inducción, capacitación, contenido de los informes; identificación Hitos de Corrupción.</t>
  </si>
  <si>
    <t xml:space="preserve">La meta de ejecución trazada para esta vigencia, fue cumplida satisfactoriamente, de lo cual se expone un resumen de cierre, respecto a la gestión realizada:   Para el cuarto trimestre se culminó con la ejecución al 100% de esta meta, con la implementación de 6 de las 13 herramientas programadas. Las 7 herramientas restantes se implementaron en los primeros 3 trimestres de la vigencia.
Para ello se desarrolló una estrategia para implementar un modelo de control interno, entendido como un mecanismo para mejorar la gestión de las entidades distritales de manera preventiva. El modelo implementado constó de dos pilares dentro de los que se distribuyeron las herramientas implementadas: 1. Contar con jefes de control interno idóneos (pilar Banco de Hojas de VIDA); 2. Contar con herramientas de reporte y análisis para mejorar la utilidad de la información que producen los jefes de control interno para la administración (Pilar Plan Anual de Auditoría). 
Para este trimestre, las 6 herramientas implementadas se relacionan con el desarrollo del proceso de conformación del Banco de Hojas de Vida para la selección de jefes de control interno para el periodo 2018-2021. Este Banco se conformó exitosamente, y asegura la idoneidad para la selección de Jefes a posesionarse en el 2018. Las siguientes 6 herramientas fueron implementadas:
1. Estrategia y seguimiento a la conformación del Banco de Hojas de Vida jefes o responsables de control interno del Distrito Capital:  Contiene las fases del proceso, el objetivo, alcance y la distribución de herramientas por fases.
2. Metodología para selección por meritocracia: Se elaboró una metodología para la asignación de entrevistas (1ra ronda) con base en criterios meritocráticos y la complejidad administrativa de las entidades, como parte de la tercera fase de evaluación de los candidatos a conformar el Banco de Hojas de Vida objeto del proceso. 
3. Circular 048 de 2017: Se publicó circular en el marco del Decreto 215/2017, con las directrices para la terminación del periodo de los Jefes o Asesores de Control Interno en las Entidades Distritales nombrados por el Alcalde Mayor de Bogotá, D.C. La circular solicita la elaboración de un informe ejecutivo para la entrega del cargo, que incluya la gestión realizada con corte 31 de diciembre de la presente vigencia y las recomendaciones resultado del estado del sistema de control interno de la entidad para que sirva en la definición del Plan Anual de Auditorías vigencia 2018. Constituye un hito crucial para el proceso pues representa la herramienta para asegurar el empalme efectivo de los jefes seleccionados por medio del banco de hojas de vida conformado.
4. Estrategia comunicacional para selección por meritocracia: contiene los soportes de las publicaciones relacionadas con el proceso de conformación del Banco de Hojas de Vida.
5. Documento lineamiento realización de entrevistas: se elaboró el lineamiento para la realización de entrevistas dirigido a todas las entidades distritales destinadas a proveer sus cargos de jefes de control interno en el periodo 2018-2021. 
6. Documento final: Se elaboró documento base con el recuento de las actividades emprendidas para la conformación del Banco de Hojas de Vida.
</t>
  </si>
  <si>
    <t>ND</t>
  </si>
  <si>
    <t>X</t>
  </si>
  <si>
    <t>Trimestral</t>
  </si>
  <si>
    <t>Creciente</t>
  </si>
  <si>
    <t>Eficacia</t>
  </si>
  <si>
    <t>Resultado</t>
  </si>
  <si>
    <t>P 102  
Fortalecer la capacidad de formulación, implementación, seguimiento, evaluación y coordinación de la política pública de competencia de la Secretaría General.</t>
  </si>
  <si>
    <t>P102A5 Promover  el respeto a la declaración de principios y derechos fundamentales en el trabajo de la OIT y el  trabajo decente en el Distrito Capital</t>
  </si>
  <si>
    <t>Desarrollar y documentar los procesos relacionados con la negociación sindical y el seguimiento a los compromisos pactados</t>
  </si>
  <si>
    <t>Un informe de negociación sindical  y seguimiento a compromisos</t>
  </si>
  <si>
    <t>Número de informes</t>
  </si>
  <si>
    <t>Informe anual realizado</t>
  </si>
  <si>
    <t>• Identificación de procesos, definición de procedimiento, consolidación de solicitudes, conformación mesa de negociación, consolidación de acuerdos, seguimiento a compromisos</t>
  </si>
  <si>
    <t xml:space="preserve">La meta de ejecución trazada para esta vigencia, fue cumplida satisfactoriamente, de lo cual se expone un resumen de cierre, respecto a la gestión realizada:   A continuación, se detalla un conjunto de acciones lideradas por la Secretaría General, en coordinación con el Departamento Administrativo del Servicio Civil Distrital y la Secretaría de Hacienda Distrital, dirigidas a asegurar el cumplimiento de los acuerdos sindicales, así como otras acciones en las cuales otras entidades distritales participaron.
Durante el IV trimestre las acciones realizadas, se convirtieron en insumo para la construcción del documento final de la vigencia 2017 de la negociación sindical, y que resulta en el cumplimiento del 100% de indicador.
En este aspecto cabe destacar: Para el IV trimestre Secretaría General de la Alcaldía Mayor de Bogotá, emitió la Circular 007 del 5 de octubre de 2017 con el asunto “Publicación Acuerdos Laborales vigencia 2017 en Régimen Legal.”
*El 25 de octubre, en cumplimiento del capítulo 2 – Política Laboral, el Departamento Administrativo del Servicio Civil Distrital, publicó el link con la matriz de vacantes por entidad, en el marco del Acuerdo Laboral de la vigencia 2017. El link es https://www.serviciocivil.gov.co/matrizvacantesentidadesdistritales
*El Departamento Administrativo del Servicio Civil - DASCD con la Circular 023 del 4 de octubre de 2017, asunto "Solicitud información de afiliación a las Administradoras de riesgos laborales", gestionó la información de seguimiento a las obligaciones derivadas del Acuerdo Laboral 2017 en referencia al Sistema General de Seguridad y Salud en el trabajo.
*El Departamento Administrativo del Servicio Civil - DASCD con la Circular 28 del 4 de diciembre de 2017, asunto "Garantías sindicales en cumplimiento de los acuerdos laborales 2016 y 2017", gestionó lo concerniente al cumplimiento del segundo capítulo - Derechos y garantías sindicales.
*El Departamento Administrativo del Servicio Civil - DASCD recibió los siguientes comunicados en referencia al cumplimiento y seguimiento de los compromisos de los Acuerdos Laborales:
-Secretaría de Educación Distrital - Asunto: Cumplimiento de acuerdos laborales 2016-2017; Fecha: 06/10/2017 (Rad: E-2017-162971).
-Secretaría de Salud - Asunto: Respuesta rad 2017ER56331 del 14/09/2017; Fecha: 10/10/2017 (Rad: 2017ER3074O1).
-Secretaría General - Asunto: Reporte cumplimiento compromisos acuerdos laborales 2016 y 2017. Radicado Nr:2017EE1684 O1; Fecha: 12/10/2017 (Rad: 2-2017-22271).
*La Secretaría General de la Alcaldía Mayor de Bogotá, emitió la Circular 008 del 14 de diciembre de 2017 con el asunto “Seguimiento al cumplimiento de los acuerdos del proceso de Negociación Sindical”, en la que se solicita la información en referencia al cumplimiento de acuerdos del proceso de negociación sindical distrital 2017 y/o acuerdos en proceso de ejecución. En esta misma, se menciona que los segundos seguimientos a los compromisos sindicales se realizarán con corte al 15 de febrero de 2018.
* La Secretaría General de la Alcaldía Mayor de Bogotá D.C. y el Departamento Administrativo del Servicio Civil Distrital, emitieron la Circular Conjunta No.050 del 26 de diciembre de 2017, asunto "Lineamientos en materia de bienestar y empleo público para entidades y organismos del Distrito Capital, en cumplimiento de los Acuerdos Laborales 2016 y 2017"
Con esta circular se da cumplimiento a los ítems:
1.1 del primer capítulo- Jornada Laboral
1.2 del primer capítulo – Compensatorios
1.4 y 6.20 del primer capítulo - Asesoramiento en los regímenes pensionales
3.9 y 3.11 del primer capítulo - Enfoque diferencial empleados con discapacidad
1.3 y 3.10 del primer capítulo - Programas de bienestar ocupacional
3.12 del primer capítulo - Salud ocupacional y riesgos psicosociales
2.8 del segundo capítulo - Modo de empleo - Traslados
3.13 del segundo capítulo – Dotación
4.15 del primer capítulo - Sistema propio de evaluación de desempeño
6.18 del primer capítulo - Provisión de cargos vacantes
2.4 del segundo capítulo Modo de empleo
6.21 del primer capítulo - Política laboral, desarrollo y gestión del talento humano (retén social)
7.24 del primer capítulo - Política equidad de género (salas de cuidado)
7.25 del primer capítulo - Política equidad de género (salas de descanso)
7.26 del primer capítulo - Política equidad de género (licencias remuneradas)
2.5 del segundo capítulo - Modo de empleo (Derecho a la salud del sancionado)
3.15 del segundo capítulo - Condiciones de empleo (Sistema de Gestión de Seguridad y salud en el trabajo)
3.16 del segundo capítulo - Condiciones de empleo (servicio de transporte)
5.18 del segundo capítulo - Carrera administrativa (Manual de funciones)
6.1 del 2016 - del primer capítulo - Política de responsabilidad social (Jornada de siembra de árboles).
*El 28 de diciembre de 2017, la Secretaría General, remite a la Secretaría de Integración Social el proyecto de Circular para dar cumplimiento al numeral 3.11 concerniente al diagnóstico de las instalaciones para garantizar el acceso a la población discapacitada y/o en condición de discapacidad, la cual se espera sea viabilizada por el Consejo Distrital de Discapacidad, el cual se reunirá el 25 de enero de 2018.  La presidencia de esta instancia es ejercida por Secretaría de Desarrollo Económico, la Secretaría Técnica la ejerce la Secretaría de Educación Distrital y la mesa de accesibilidad gestionará este tema.
*El 29 de diciembre de 2017, la Secretaría General de la Alcaldía Mayor de Bogotá, reiteró la solicitud de envío de los informes de cumplimiento de los acuerdos correspondientes a la Secretaría de la Mujer y a la Secretaría de Seguridad, estableciendo como plazo el 12 de enero de 2018.
*En otro aspecto, a lo largo de la vigencia 2017 el Comité de Desarrollo Administrativo del Sector Gestión Pública, integrado por la Secretaría General - Subsecretaría Técnica y el Departamento Administrativo del Servicio Civil Distrital, que cuenta con invitados permanentes de la Secretaría Distrital de Planeación, la Secretaría de Gobierno (Alcaldía local), la Secretaría de Hacienda y la Veeduría Distrital.  En estos comités se realizó el seguimiento de los acuerdos sindicales, mencionando el % de cumplimiento de los compromisos adquiridos, las acciones realizadas y acciones por realizar. Se anexan los oficios solicitando información de los avances y cumplimiento de los compromisos. 
* Desde la Secretaría General se consolido y se realizó seguimiento continuo a la Matriz de negociación sindical que constituye de manera agregada el informe de negociación sindical y seguimiento a compromisos,   relacionando el % de cumplimiento, acciones realizadas, entre otros. </t>
  </si>
  <si>
    <t>Constante</t>
  </si>
  <si>
    <t>P102A2 Realizar la evaluación de resultados e institucional de las políticas públicas de competencia de la Secretaría General</t>
  </si>
  <si>
    <t>Orientar la formulación e implementación de los lineamientos relacionados con el desarrollo institucional, las relaciones internacionales y la gestión archivística</t>
  </si>
  <si>
    <t>Lineamientos de Desarrollo Institucional, relaciones internacionales y gestión archivística</t>
  </si>
  <si>
    <t>Número de lineamientos orientados</t>
  </si>
  <si>
    <t>Sumatoria anual de lineamientos analizados, junto con su documento de orientación</t>
  </si>
  <si>
    <t>• Mesas de trabajo desarrolladas; documentos revisados; presentación ante Comité Directivo y Comisiones correspondientes; formular la agenda de investigación priorizada</t>
  </si>
  <si>
    <t xml:space="preserve">La meta de ejecución trazada para esta vigencia, fue cumplida satisfactoriamente, de lo cual se expone un resumen de cierre, respecto a la gestión realizada:   Durante el IV trimestre fueron desarrolladas las siguientes acciones conducentes al cumplimiento del Indicador:
1.   Lineamiento desarrollo institucional: Aunque el lineamiento orientado se completó durante el trimestre pasado, durante este trimestre se continuó acompañando el proceso de formulación de la Política Distrital de Transparencia teniendo en cuenta las funciones de la Subsecretaría Técnica. Esta labor ha consistido en la coordinación del trabajo conjunto realizado entre la Secretaría General de la Alcaldía Mayor de Bogotá, la Secretaría Distrital de Gobierno  y la Veeduría Distrital. El resultado ha sido el documento borrador de CONPES con la propuesta de lineamientos que prevé el plan de acción, así como una estimación de los recursos de inversión para la Política. Este documento es el resultado de las mesas de trabajo realizadas durante el año 2017 entre las entidades líderes de la Política, los actores corresponsables y los sectores relevantes que participaron en la formulación. El documento está en fase de comentarios y ajustes por parte de los formuladores.
2.      Lineamiento gestión archivística (tablas de retención documental): Se continuó con la formulación del proyecto de Directiva para la implementación de la Estrategia Bogotá 2019 (IGA+10 Componente Gestión Documental), con la coordinación del proceso de validación dentro de la Secretaría General y la adición de precisiones en materia de control interno en lo referente al Decreto Distrital 215 de 2017.  Se dieron durante este trimestre lineamientos desde la Subsecretaría Técnica en la fase precontractual de la licitación para la contratación de servicios para (objeto licitación plan de choque archivo).... Como resultado de los lineamientos impartidos en este frente y reflejados en el proceso de selección en referencia, se dió apertura al proceso de licitación pública No.....
3.      Lineamiento Relaciones Internacionales: En relación con la formulación e implementación de los lineamientos en materia de Relaciones Internacionales, se dio cumplimento a la meta, a través de las directrices impartidas desde la Subsecretaría Técnica en lo relacionado con la actualización de la Estrategia de Mercadeo de Ciudad. Para ello, se dio línea sobre los aspectos claves a considerar en la elaboración de la propuesta, de acuerdo a lo previsto en el Plan Distrital de Desarrollo y con miras a posicionar a la ciudad a nivel internacional y local.                                              Este proceso incluyó la definición de la necesidad, el establecimiento de los  requisitos y perfil del posible contratista para apoyar el desarrollo de este producto, así como el esquema de diagnóstico, discusión  y validación de propuesta actualizada de la estrategia a nivel distrital.                                                En cuanto a la estrategia de socialización, discusión y validación de la propuesta, se impartieron directrices desde la Subsecretaría Técnica para surtir esta fase, identificando los actores clave, tipo de espacios y de reuniones de trabajo y validación, las cuales se condujeron durante el cuarto trimestre con las entidades involucradas en la proyección y posicionamiento internacional de Bogotá. en este sentido, se activaron mesas de trabajo y concertación con el fin de analizar y definir la identidad de Bogotá, desde el punto de vista de mercadeo de ciudad. Esos espacios contaron con representantes de la Secretaría de Desarrollo Económico, la Cámara de Comercio de Bogotá, la Secretaría de Cultura Recreación y Deporte, el Instituto Distrital de Turismo, Corferias, Bureau de Convenciones de Bogotá, Invest in Bogotá y Pro Bogotá. Como resultado de ese proceso, se logró estructurar la presentación de la “Marca Ciudad Bogotá, que, además, fue compartida en la junta directiva de Invest In Bogotá. Esta labor de orientación constituyó la elaboración de la Estrategia de Mercadeo Ciudad (se adjunta presentación), en línea con las competencias de la Dirección Distrital de Relaciones Internacionales, ejercicio liderado en su ejecución por esta dependencia, según los lineamientos impartidos.
</t>
  </si>
  <si>
    <t>Orientar, fortalecer y hacer seguimiento a los procesos y procedimientos de la Subsecretaría y las áreas que dependen de la misma</t>
  </si>
  <si>
    <t>Orientar los procesos misionales y contractuales, establecidos en el mapa de procesos de la entidad</t>
  </si>
  <si>
    <t>Número de procesos actualizados</t>
  </si>
  <si>
    <t>Sumatoria anual de procesos actualizados, tanto de la Subsecretaría técnica como de las dependencias a cargo de la misma.</t>
  </si>
  <si>
    <t xml:space="preserve">• Actualización y mejora de los procesos a cargo de la subsecretaría técnica; seguimiento al desarrollo de los procedimientos; elaboración y orientación de acciones de mejora y seguimiento a los riesgos de los procesos. </t>
  </si>
  <si>
    <t xml:space="preserve">La meta de ejecución trazada para esta vigencia, fue cumplida satisfactoriamente, de lo cual se expone un resumen de cierre, respecto a la gestión realizada:   Con las actividades desarrolladas en el IV trimestre de 2017 se cumplió la meta de la vigencia relacionadas con la actualización de procesos y procedimientos de la Subsecretaría Técnica. Estas actividades se describen a continuación conforme a la propuesta de mapa de procesos, los procesos a cargo y en los que participa.
La Subsecretaria Técnica participó en: 
1. Proceso: Direccionamiento Estratégico (Pr. “Asesorar, realizar y publicar contenidos de comunicaciones"): En este se participó en la construcción de la arquitectura del procedimiento, completo del contenido e incorporación de la información al formato establecido en la Secretaría General. 
2. “Rendición de Cuentas de la Secretaría General”: En este procedimiento se participó en el complemento del contenido, verificación, secuencia, responsabilidad de actividades y las características del procedimiento.
PROCESOS SUBSECRETARIA TÉCNICA:
A continuación, se menciona la orientación, el fortalecimiento y el seguimiento realizado a los procesos y procedimientos de las áreas que dependen de la Subsecretaría Técnica, durante el IV trimestre de 2017. Los documentos asociados a esta actividad fueron elaborados en jornadas lideradas por la Oficina Asesora de Planeación y se encuentran en etapa de revisión.
1.Proceso: Coordinación y mantenimiento de sistemas de Gestión de calidad y buenas prácticas a entidades del distrito (Dependencia: Dirección Distrital de Desarrollo Institucional): 
1.1 Procedimiento_ Administración de los programas de formación distrital: Para la actualización de este procedimiento se surtieron las siguientes actividades: Verificación y ajustes de contenido, fortalecimiento de la secuencia de las actividades e hitos y complemento de los registros del procedimiento.  
1.2 Procedimiento_ Negociación y Seguimiento Sindical: Para la actualización de este procedimiento se surtieron las siguientes actividades: Verificación de las actividades e hitos y la actualización de la normatividad.  
2. Proceso: Impresión y Registro Distrital (Dependencia: Subdirección de Imprenta Distrital): 
En este proceso se fortalecieron las líneas de arquitectura en la Imprenta Distrital mediante la identificación y conformación de los procedimientos de: impresión, registro y mantenimiento de máquinas y equipos.
3. Proceso: Gestión archivística del Distrito (Dependencia: Dirección Distrital de Archivo de Bogotá):
En este proceso se fortalecieron las líneas de arquitecturas mediante la identificación de la secuencia de actividades dispuestas para la conformación de los procedimientos a elaborar: conservación, revisión y evaluación de instrumentos archivísticos, divulgación, uso de espacios, atención al público, investigación, conceptos técnicos, organización, fondos y colecciones, asistencia técnica, entre otros.
4. Proceso: Gestión para internacionalización de Bogotá (Dependencia: Dirección Distrital de Relaciones Internacionales):
En este proceso fueron identificadas nuevas líneas de arquitectura e incluidas en la secuencia de las actividades del mismo, mediante los siguientes procedimientos: Proyección y posicionamiento, relacionamiento político y estratégico, gestión del conocimiento, buenas prácticas (Bogotá aprende, Bogotá enseña), impulso y acompañamiento de proyectos estratégicos, agenda del Alcalde, entre otros.
</t>
  </si>
  <si>
    <t>Realizar el seguimiento y evaluaciones (resultados e impacto) de los programas y políticas públicas a cargo de la Secretaría General</t>
  </si>
  <si>
    <t xml:space="preserve">Seguimiento de ejecución a los programas de Plan de Desarrollo y elaboración de evaluaciones (impacto o resultados) de las políticas publicas a cargo de la Secretaria General </t>
  </si>
  <si>
    <t>Seguimiento y evaluaciones de los programas y políticas públicas</t>
  </si>
  <si>
    <t xml:space="preserve">Sumatoria de informes trimestrales con el análisis al avance en los programas pertenecientes al Cuarto Eje transversal de Plan de Desarrollo </t>
  </si>
  <si>
    <t>• Consolidación de informes de cada uno de los programas pertenecientes al eje transversal 4 de PDD;  Identificación de las políticas a evaluar, definición de línea base, encuestas, análisis de información, aplicación de modelo y evaluación de resultados o impacto.</t>
  </si>
  <si>
    <t xml:space="preserve">La meta de ejecución trazada para esta vigencia, fue cumplida satisfactoriamente, de lo cual se expone un resumen de cierre, respecto a la gestión realizada:   Dando cumplimiento a la Circular 032 de 2016 de la Secretaria Distrital de Planeación, la Subsecretaría Técnica como responsable del Programa 43 del Plan Distrital de Desarrollo, recopiló la información con corte a III trimestre dispuesta en SEGPLAN, de cada una de las metas pertenecientes al PROGRAMA 43 en la matriz de seguimiento trimestral a metas y efectuó los correspondientes reportes.  
En este sentido, fueron revisados y analizados los comentarios de avance de las entidades dueñas de meta en el Programa 43, incorporadas en el Sistema SEGPLAN. Se ingresaron así mismo, por parte de la Subsecretaría Técnica en dicho Sistema, las alertas necesarias para aquellas metas cuyo reporte de avance cualitativo se considera incompleto o para aquellas metas con retrasos en sus niveles de cumplimiento de acuerdo a la programación planteada para la vigencia 2017.
-Fueron realizados y remitidos  por parte de la Subsecretaría Técnica, memorandos a los responsables de metas de Plan de Desarrollo pertenecientes al programa 43 "Modernización Institucional" entre los que se encuentra: Departamento Administrativo del Servicio Civil Distrital, Secretaría de Desarrollo Económico y Secretaria Jurídica Distrital. Con las comunicaciones remitidas se plantearon las alertas que se consideran necesarias para aquellas metas que registran a 30 de Septiembre un bajo avance y que pueden presentar riesgo de incumplimiento para lo programado en la vigencia. Así mismo, la Subsecretaría Técnica durante este trimestre presentó las recomendaciones necesarias para aquellas metas que podrían ser reprogramadas. 
- La Subsecretaría Técnica, de otra parte, ejerce el rol de Gerente del Eje 4 del Plan Distrital de Desarrollo, que agrupa los Programas 42, 43, 44 y 45).  El ejercicio de esta gerencia se realizó en cumplimiento de un modelo de seguimiento ejecutado durante el año. en el marco de éste, el día 13 de Diciembre fue realizada la reunión de gerencias de programa pertenecientes al Cuarto Eje transversal de Plan de Desarrollo “Gobierno Legitimo, Fortalecimiento Local y Eficiencia”. En esta reunión, realizada en compañía del Subsecretario de Servicio al Ciudadano, el delegado del Alto Consejero para las Tic y el representante de la Dirección de Planes de Desarrollo de la Secretaria Distrital de Planeación, fue realizado un seguimiento detallado al avance físico y ejecución de las metas pertenecientes a los programas 42 "Transparencia, gestión pública y servicio a la ciudadanía", programa 43  "Modernización Institucional", programa 44 " Gobierno y ciudadanía digital" y programa 45 "Gobernanza e influencia local, regional e internacional".  En esta reunión se impartieron instrucciones relacionadas con el cierre de año. En este mismo sentido, cabe señalar que en las sesiones del Comité de Desarrollo Administrativo realizadas durante el cuarto trimestre de 2017, se incluyó dentro del orden del día de estas sesiones y fue tratado en las mismas, el seguimiento al eje 4 del Plan Distrital de Desarrollo.
</t>
  </si>
  <si>
    <t>Suma</t>
  </si>
  <si>
    <t>Realizar seguimiento a los procesos contractuales establecidos en el plan contractual de la Subsecretaría y las áreas de la dependencia</t>
  </si>
  <si>
    <t>Seguimiento a los procesos contractuales programados por la Subsecretaría y las áreas de la dependencia</t>
  </si>
  <si>
    <t>Seguimiento a los procesos contractuales programados</t>
  </si>
  <si>
    <t>(Número de procesos contractuales revisados / Número de procesos contractuales programados)*100</t>
  </si>
  <si>
    <t xml:space="preserve">• Identificación del plan contractual; revisión de estudios previos; apoyar la presentación de procesos contractuales ante comité de contratación; apoyar la elaboración de contratos o convenios. </t>
  </si>
  <si>
    <t>La meta de ejecución trazada para esta vigencia, fue cumplida satisfactoriamente, de lo cual se expone un resumen de cierre, respecto a la gestión realizada:   1.Durante el IV trimestre fueron realizadas diversas acciones enfocadas al seguimiento de los procesos contractuales de la Subsecretaria Técnica. De esta manera desde el punto de vista de la supervisión de los contratos, se realizó un seguimiento continuo para que la finalización de la ejecución de estos se realizará de manera satisfactoria.
2. Se adelantaron las gestiones necesarias, para dar cumplimiento a las necesidades en materia de APP, en relación con los convenios suscritos con las diferentes entidades, de manera tal que se estructuraron las prórrogas necesarias para la ejecución de los recursos trasladados a las siguientes entidades:
Planeación Distrital
Dadep
Transmilenio
Idrd
Movilidad
3. Se estructuraron y legalizaron convenios orientados al fortalecimiento de la gestión administrativa con la Veeduría Distrital, la Imprenta Nacional, entre otros.
4. En el último, trimestre se gestionaron actividades orientadas a dar cumplimiento al plan contractual, desde la subsecretaria técnica y sus dependencias, adelantando las adiciones, prorrogas, cesiones y modificaciones contractuales necesarias para culminar la ejecución presupuestal.</t>
  </si>
  <si>
    <t>Porcentaje</t>
  </si>
  <si>
    <t>P 103 
Orientar la implementación de Gobierno Abierto en el Distrito Capital y ejecutar lo correspondiente en la Secretaría General</t>
  </si>
  <si>
    <t>P103A2 Implementar la estrategia de lenguaje claro de los contenidos generados por la Secretaría General.</t>
  </si>
  <si>
    <t>Formular e implementar una estrategia de comunicaciones en la Secretaria General a la ciudadanía</t>
  </si>
  <si>
    <t>Documentos traducidos a lenguaje claro</t>
  </si>
  <si>
    <t>Número de documentos transformados en lenguaje claro</t>
  </si>
  <si>
    <t xml:space="preserve">Sumatoria de documentos traducidos y optimizados para su mayor entendimiento </t>
  </si>
  <si>
    <t xml:space="preserve">• Caracterización de usuarios; Diagnóstico y priorización de trámites; simplificación de lenguaje  </t>
  </si>
  <si>
    <t xml:space="preserve">La meta de ejecución trazada para esta vigencia, fue cumplida satisfactoriamente, de lo cual se expone un resumen de cierre, respecto a la gestión realizada:   Durante el IV trimestre fueron desarrolladas las siguientes acciones conducentes al cumplimiento del indicador: 
Se realizó la postulación de la Secretaría General en el III Concurso Nacional de Lenguaje Claro del Departamento Nacional de Planeación. Para este concurso se enviaron tres documentos junto con sus fichas de caracterización denominadas “Información de la pieza comunicativa para laboratorios de simplicidad”. A continuación, se listan los documentos participantes: • Acuerdos laborales 2017 • Instrumentos archivísticos: Tabla de Retención Documental, el ADN de la gestión pública y el buen gobierno. • Atención y reparación integral a las víctimas del conflicto armado - Anteproyecto de presupuesto 2018. Posterior a esto, el 14 de diciembre el DNP notificó a la Secretaría General sobre la aceptación y selección para traducción de estos documentos al Concurso. El 20 de diciembre se asistió a la reunión de bienvenida del Concurso Nacional de Lenguaje Claro del Departamento Nacional de Planeación; en esta reunión se realizó la presentación de la agencia encargada de traducir los documentos a lenguaje claro y, finalmente, se expuso las actividades del proceso de traducción.
</t>
  </si>
  <si>
    <t>P5 -  CAPITAL ESTRATÉGICO - COMUNICACIONES</t>
  </si>
  <si>
    <t>P 502
Mejorar consistentemente la satisfacción de los servidores públicos y los ciudadanos frente a la información divulgada en materia de acciones, decisiones y resultados de la gestión del distrito capital.</t>
  </si>
  <si>
    <t>P502A5 Diseñar la estrategia de divulgación y pedagogía de las acciones del Archivo Bogotá</t>
  </si>
  <si>
    <t>Definir la estrategia: "Un Archivo para Todos".</t>
  </si>
  <si>
    <t>Estrategia de divulgación y pedagogía definida</t>
  </si>
  <si>
    <t>Estrategia Un Archivo para todos</t>
  </si>
  <si>
    <t>Una estrategia anual de comunicación implementada, para dar a conocer los servicios del Archivo de Bogotá</t>
  </si>
  <si>
    <t>• Rediseño del sitio Web; Realizar plataformas digitales; activar espacios públicos de historia en el Archivo Bogotá; Vincular Cátedra Bogotá a la divulgación del Archivo Bogotá.</t>
  </si>
  <si>
    <t xml:space="preserve">La meta de ejecución trazada para esta vigencia, fue cumplida satisfactoriamente, de lo cual se expone un resumen de cierre, respecto a la gestión realizada:   Aunque la meta establecida ya registraba en el tercer trimestre el cumplimiento a lo programado, durante el IV trimestre fueron desarrolladas las siguientes actividades en relación con la estrategia de divulgación y pedagogía del archivo de Bogotá: 
• II Encuentro de bogotanólogos, 27 y 28 de septiembre: 29 expertos en la historia de la ciudad se congregaron durante dos días para reflexionar en torno al futuro de Bogotá, sus desafíos y retos, en temas tales como transporte, vivienda, entretenimiento, urbanismo y desarrollo económico.
• Seminario archivístico, 27 y 28 de septiembre: El encuentro congregó a diversos expertos en archivística, quienes hicieron un análisis de los retos de la gestión documental en el Distrito Capital y analizaron la propuesta del nuevo Estatuto Archivístico de la ciudad.
• Fondos fotográficos página web Archivo de Bogotá: En la página web del Archivo de Bogotá fueron colgados los fondos fotográficos de Viki Ospina, Sady González, Jorge Silva y Hernán Díaz. 
• Exposición muestra de Fondos Privados del Archivo de Bogotá, octubre 1 al 30: Se exhibió una muestra de documentos relacionados con los fondos privados transferidos al Archivo de Bogotá, entre ellos los de Germán Samper Gnneco, Rivera Farfán, Otto de Greiff, etc.
• Exposición Historia de la Navidad, diciembre 15 a enero 10: Exposición que dio cuenta de la historia del pesebre, los villancicos, el día de reyes en el barrio Egipto, etc.
Estadísticas redes sociales: 
Por otra parte, la comunidad del Archivo de Bogotá en redes sociales ha crecido de la siguiente manera: Entre el 26 de septiembre y el 20 de diciembre, la cuenta de Twitter ganó 1.067 nuevos seguidores; por su parte en Facebook, la fan page consolido su comunidad con 196 nuevos seguidores. 
</t>
  </si>
  <si>
    <t>P102A6 Consolidar el modelo de Asociaciones Público Privadas (APP) en el Distrito Capital y sus entidades.</t>
  </si>
  <si>
    <t>Consolidar el Modelo de Asociaciones Publico Privadas (APP) en el Distrito Capital y sus entidades</t>
  </si>
  <si>
    <t>Un modelo de Asociaciones Publico Privadas en el Distrito Capital y sus entidades</t>
  </si>
  <si>
    <t>Un modelo de Asociaciones Publico Privadas</t>
  </si>
  <si>
    <t>Un modelo de Asociaciones Público Privadas</t>
  </si>
  <si>
    <t>N/A</t>
  </si>
  <si>
    <t xml:space="preserve">La meta de ejecución trazada para esta vigencia, fue cumplida satisfactoriamente, de lo cual se expone un resumen de cierre, respecto a la gestión realizada:   *Con el fin de avanzar en la consolidación de un modelo de las Asociaciones Público Privadas en el Distrito Capital como mecanismo de provisión de infraestructura para Bogotá, entre el 01 de enero de 2016 y hasta la fecha, la Secretaría General y 11 entidades Distritales han aunado esfuerzos para tal fin. A continuación, se presenta un listado de las 11 entidades que han sido receptoras de iniciativas privadas o que han avanzado en la estructuración de proyectos de iniciativa pública.
1. Instituto de Desarrollo Urbano -IDU-
2. Departamento Administrativo de Defensa del Espacio Público -DADEP-
3. TransMilenio -TM-
4. Instituto Distrital de Recreación y Deporte -IDRD-
5. Secretaría Distrital de Salud -SDS-
6. Secretaría Distrital de Movilidad- SDM-
7. Secretaría Distrital de Educación -SDE-
8. Secretaría Distrital de Seguridad -SDS-
9. Empresa de Renovación Urbana -ERU-
10. Unidad Administrativa de Servicios Públicos -UAESP-
11. Secretaría Distrital de Desarrollo Económico
Durante el periodo en cuestión, las 11 entidades anteriores han avanzado en el desarrollo 97 proyectos de APP, distribuidos como se presenta a continuación: 12 iniciativas públicas desarrolladas por 3 entidades del Distrito (IDU, Secretaría de Salud y ERU) y 85 proyectos de iniciativa privada desarrollados por 10 entidades (todas las presentadas anteriormente exceptuando a la ERU).
Por un lado, de las 85 iniciativas privadas, 46 han sido rechazadas en etapa de pre factibilidad, 2 han sido declaradas fallidas en etapa de Factibilidad y 1 ha sido desistida en Factibilidad. Actualmente 35 están en estudio por parte de las entidades (21 en Pre factibilidad y 14 en Factibilidad) y 1 en ejecución. Por otro lado, las 12 iniciativas públicas se encuentran en proceso de estructuración.
En conclusión, actualmente el Distrito cuenta con 47 proyectos en estudio y/o estructuración, de los cuales 35 son iniciativas privadas, 12 públicas, y 1 proyecto está en ejecución. Estos proyectos representan una fuente de inversión importante para la ciudad la cual, para las 14 iniciativas privadas en etapa de factibilidad, asciende a $3,1 Billones en CAPEX y a $3,5 Billones. Asimismo, para los proyectos en estructuración por parte de entidades públicas se tiene una estimación de CAPEX que asciende a $26,1 Billones.
*Con el fin de fortalecer la capacidad institucional de las entidades del Distrito que adelantan procesos de Asociación Público Privada, se adelantó la gestión para la firma de convenios interadministrativos entre la Secretaría General y las siguientes siete entidades: Empresa de Renovación Urbana, Instituto Distrital de Recreación y Deporte, Transmilenio S.A., Departamento Administrativo de la Defensoría del Espacio Público, Secretaría Distrital de Planeación, Secretaría de Hacienda Distrital y Secretaría Distrital de Movilidad. Por medio de estos convenios se realizó transferencia de recursos para el fortalecimiento organizacional de las entidades o para que esas adelantaran los procesos de validación de los proyectos de APP establecida en la ley. Un ejemplo de lo anterior es el convenio derivado entre la Secretaria General y el Departamento Administrativo para la Defensoría del Espacio Público (DADEP) el cual fue firmado durante el IV trimestre de 2017 por un valor de $1.021.000.000, y cuyo objeto es: “Aunar esfuerzos técnicos, administrativos, jurídicos y financieros entre el Departamento Administrativo de la Defensoría del Espacio Público (DADEP) y la Secretaria General de la Alcaldía Mayor de Bogotá, para la evaluación, gestión y trámite de los proyectos de Asociación Público Privada de Iniciativa Privada en etapas de Pre factibilidad y Factibilidad que se adelantan en el DADEP, y todas las actividades que se requieran para tal fin”.
* En el marco de los convenios derivados firmados con las siete entidades mencionadas, se solicitó a la Secretaria de Hacienda la generación de un concepto jurídico orientador sobre el manejo de los rendimientos financieros por parte de las entidades beneficiarias de los recursos transferidos en cada uno de los convenios derivados suscritos, con el fin de generar un marco de acción claro que permitiera el manejo transparente y eficiente de los recursos públicos en curso. En este sentido, una vez recibida la respuesta de parte de la Secretaria de Hacienda, dicho concepto se remitió con fines informativos a las entidades con las cuales la Secretaria General firmó convenios para trasferencia de recursos durante la vigencia 2017.
*Con el fin de garantizar la continuidad en el proceso de fortalecimiento de las entidades del Distrito las cuales cuentas con proyectos de APP, se realizó la revisión de solicitudes de prórroga presentadas por el IDRD, SDM, TM y DADEP. Lo anterior, con el fin de analizar su pertinencia y de brindar cobertura a las actividades derivadas de los respectivos convenios en la vigencia 2018.
*Durante el mes de diciembre se adelantó gestión interinstitucional para avanzar en la firma de las prórrogas requeridas para los convenios derivados suscritos entre la Secretaría General y las siete entidades mencionadas anteriormente, la cual consistió en:
-Orientación a las entidades sobre contenidos mínimos que deben soportar la solicitud de prórroga.
- Revisión de la solicitud remitida.
-Devolución de la solicitud para ajuste (cuando aplique).
-Proyección del concepto aprobatorio para revisión, complementación y posterior remisión oficial por parte del Asesor Jean Philippe Pening.
La gestión adelantada dio como resultado la firma de cinco prórrogas de los convenios derivados, las cuales permitirán a las entidades continuar con la labor de fortalecimiento requerida para el desarrollo de los proyectos de APP del Distrito.
*Adicional a la gestión anterior, con miras a optimizar el proceso de estructuración y validación de los proyectos APP en las diferentes entidades del Distrito Capital, durante el IV trimestre se realizó una propuesta de distribución de recursos del cupo de endeudamiento para las vigencias 2018-2019. Esta propuesta de distribución se originó desde la Secretaría General considerando las necesidades de recursos de todas las entidades que actualmente cuentan con proyectos en etapa de pre factibilidad y factibilidad para las vigencias 2018 y 2019. Este ejercicio se realizó con base en una revisión mensual de la información de proyectos de APP públicos y privados del Distritos registrados en el RUAPP, y permitió prever eficiencia con base en las necesidades de las entidades para la siguiente vigencia.
*Se elaboró el “Informe de ejecución de recursos con cupo de endeudamiento APP” el cual fue remitido a la Secretaría de Hacienda Distrital durante los meses de octubre, noviembre y diciembre de 2017.
En este informe se detalló la gestión realizada a lo largo de la vigencia 2017 con los recursos incluidos en el proyecto de inversión 7516, así como el detalle con la ejecución de los recursos. 
*Con el objeto de apoyar la implementación de proyectos APP en el Distrito Capital, se prestó la asesoría requerida para la estructuración de proyectos de Asociación Público Privada de iniciativa Pública en el Distrito Capital entre los que se encuentra el proyecto nuevo Centro Administrativo Distrital CAD, liderado por la Empresa de Renovación Urbana. Para tal fin se realizaron reuniones con representantes de la entidad en las cuales se realizaron transferencias de conocimiento sobre el marco legal aplicable a las APPs, sobre los procedimientos a realizarse para cumplir con dicho marco legal, entre otros.
* Los asesores en materia de Asociaciones Publico Privadas elaboraron un informe descriptivo para la Secretaría de Hacienda Distrital en el cual se brinda un panorama general del desarrollo de los proyectos APP en el Distrito Capital. Este informe tenía como destinatario final la firma calificadora de riesgo Moody´s.
</t>
  </si>
  <si>
    <t>Efectividad</t>
  </si>
  <si>
    <t>Producto</t>
  </si>
  <si>
    <t>P102A7 Apoyar a la SDP en la consolidación de información y en el  seguimiento de los proyectos estratégicos priorizados por el Alcalde Mayor.</t>
  </si>
  <si>
    <t>Consolidar una Unidad de Gerencia estratégica que facilite la articulación entre los sectores y el despacho del Alcalde Mayor</t>
  </si>
  <si>
    <t xml:space="preserve">Una Unidad de Gerencia Estratégica </t>
  </si>
  <si>
    <t xml:space="preserve">Número de actividades encaminadas a la creación y consolidación de la Unidad de Gerencia estratégica con el fin de llevar a cabo aquellos proyectos estratégicos definidos por el Alcalde Mayor. </t>
  </si>
  <si>
    <t>*Articular y mantener con las entidades distritales, nacionales e internacionales las relaciones para el fortalecimiento y modernización de la gestión pública distrital
*Diseñar y poner en funcionamiento las herramientas de seguimiento y evaluación de las políticas públicas distritales</t>
  </si>
  <si>
    <t xml:space="preserve">La meta de ejecución trazada para esta vigencia, fue cumplida satisfactoriamente, de lo cual se expone un resumen de cierre, respecto a la gestión realizada:   En materia de modernización institucional durante el cuarto trimestre de 2017, se desarrollaron las actividades denotadas a continuación:
Ventanilla Única de la Construcción 
En cuanto al proceso de modernización y el proceso de optimización, racionalización y simplificación de la cadena de los tramites vinculados a urbanismo y construcción en Bogotá, desde la Secretaría General se realizó conjuntamente, con la Subdirección de Apoyo a la Construcción, con la Secretaria de Hábitat todo el acompañamiento técnico y legal que condujo a la presentación del proyecto de decreto ante la Secretaria Jurídica distrital, el cual efectivamente, fue radicado el 29 de diciembre de 2017 incluyendo la exposición de motivos correspondientes. 
Dicho proyecto de decreto tiene por objeto, ordenar la racionalización, simplificación y racionalización de tramites vinculados a la cadena de urbanismo y construcción en Bogotá, en los cuales interviene 16 entidades distritales, y se establecen los plazos para que tales entidades virtualicen los tramites a través de la plataforma denominada Ventanilla Única de la Construcción - VUC - E los plazos fijados por el proyecto de decreto. Para este efecto, se anexa el texto del proyecto de decreto. 
Ponencia y sustentación ante el Comité académico del CLAD (Madrid - España)
Se asistió al XXII Congreso Internacional del CLAD sobre la Reforma del Estado y de la Administración Pública en Madrid, España / 14 – 17 de noviembre. En este congreso la Secretaría General realizó la Ponencia llamada “Modernización Institucional en el Marco de una Bogotá Mejor Para Todos”; la cual expone como ejemplo el buen gobierno y la modernización institucional, de la ciudad de Bogotá, en temas como: salud, seguridad ciudadana, sector jurídico, servicio a la ciudadanía, Alcaldías Locales, entre otros. 
Adicional a lo anterior, en el marco del CLAD, se realizaron tres audiencias (Ayuntamiento de Madrid, Dirección general de servicios de limpieza y residuos y la Empresa de Transporte de Madrid) relacionadas con el eje de modernización institucional y buen gobierno. 
Proyecto Prácticas Empresariales 
En la gerencia del proyecto de prácticas empresariales se logró la vinculación de practicantes mediante convenios con cuatro universidades (Universidad de los Andes, Pontificia Universidad Javeriana, EAFIT y Universidad Jorge Tadeo Lozano).
Asimismo, durante el mismo año, en coordinación con Talento Humano, se gestionó la aplicación efectiva del programa Estado Joven en coordinación con el Departamento Administrativo de la Función Pública y Compensar. Para este propósito se participó en la feria laboral del 13 de octubre en la Universidad de los Andes; en esta feria se inscribieron aproximadamente 80 estudiantes. Ahora bien, en materia de pasantías, se han vinculado a la Secretaria General 6 estudiantes durante el primer semestre de 2017, y durante el segundo semestre 17 estudiantes. Durante el último trimestre de 2017, se realizaron las gestiones en coordinación con Talento Humano para lograr el ingreso de un mayor número de estudiantes para el primer semestre 2018, logrando confirmar 22 estudiantes de diferentes universidades. 
Convenios interadministrativos 
1. CANAL CAPITAL: Se gestionó y firmó un convenio interadministrativo entre la Secretaria General y Canal Capital, cuyo objeto es “Aunar esfuerzos humanos, técnicos, financieros y administrativos entre la Secretaría General de la Alcaldía mayor de Bogotá DC., y Canal Capital para el desarrollo de actividades conjuntas que beneficien al Distrito Capital, en la gestión del material sonoro y audiovisual con que cuenta CANAL CAPITAL y que representa valor patrimonial”. 
2. IMPRENTA NACIONAL: Se realizaron las sustentaciones y gestiones ante la Imprenta Nacional para la suscripción de un convenio interadministrativo de cooperación técnica con la Secretaria General - Imprenta Distrital; cuyo objeto es “Aunar esfuerzos para brindar apoyo mutuo en el desarrollo de los procesos administrativos y técnicos entre la Secretaría General de la Alcaldía Mayor de Bogotá DC., y la Imprenta Nacional de Colombia, para la modernización y fortalecimiento de la capacidad operativa de las entidades”. 
Simplicación De Tramites - SUIT.
La Secretaría General y el Departamento Administrativo de la Función Pública, realizó gestiones para aumentar el porcentaje de tramites inscritos en el sistema único de información de tramites (SUIT). En este trabajo se evidenció por parte del DAFP que "de 50 entidades distritales, 16 lograron aumentar el porcentaje de inscripción de tramites en el SUIT, lo que equivale a un 32%". 
Proceso de rediseño de la Secretaria de Movilidad
Desde la Secretaría General, durante el año 2017, se realizó un seguimiento permanente a la ejecución del contrato que concluyó en la preparación del estudio técnico que sustenta la re-estructuración de la Secretaria de Movilidad, y que fue radicado en diciembre de 2017 en el DASCD, como consta en la radicación de dicha entidad distrital. 
El re-diseño de la Secretaria de Movilidad, contenido en el estudio técnico radicado, modifica la forma en que se atiende el concepto funcional de la Secretaría de Movilidad y por ello se crea la Subsecretaria de Planeación que investiga, analiza y formula la política pública de movilidad de manera integral. Igualmente, se crea una Subsecretaria de Gestión de la Movilidad, la cual se ocupa del control, vigilancia y seguridad de la movilidad de los diferentes actores. </t>
  </si>
  <si>
    <t>10A</t>
  </si>
  <si>
    <t xml:space="preserve">Crear una agenda gubernamental que permita realizar seguimiento a los proyectos estrategicos y temas prioritarios de la administración Distrital. </t>
  </si>
  <si>
    <t>Una agenda gubernamental articulada</t>
  </si>
  <si>
    <t>Agenda gubernamental articulada</t>
  </si>
  <si>
    <t>( Actividades y estrategias realizadas que conducen a la articulación de la agenda gubernamental/ actividades y estrategias programadas )*100</t>
  </si>
  <si>
    <t>*Apoyar los programas y proyectos estratégicos para el cumplimiento de los objetivos del Plan de Desarrollo y que tengan en cuenta acciones de modernización institucional.
*Coordinar la estrategia interna e interinstitucional, logística y de operaciones del despacho del Alcalde Mayor para llevar a cabo la articulación de la agenda gubernamental.
*Desarrollar y coordinar las estrategias de articulación de la agenda gubernamental del distrito con la región 
*Articular el diálogo social de participación para el desarrollo integral de la ciudad en las temáticas del Plan de Desarrollo</t>
  </si>
  <si>
    <t xml:space="preserve">La meta de ejecución trazada para esta vigencia, fue cumplida satisfactoriamente, de lo cual se expone un resumen de cierre, respecto a la gestión realizada:   Participación de asesores del Despacho en varias reuniones para definir el carácter estratégico como las reuniones orientadas a entender las  necesidades presupuestales de cada sector y de algunos proyectos de la administración entre otras:
apps en salud, definición de lotes para hospitales, proyecto San Juan de Dios, apps
de la autopista norte.
Participación de asesores del Despacho en las reuniones encaminadas a acelerar los programas de la Empresa de Renovación Urbana con el objeto de mejorar su ritmo de ejecución. Para esto se hicieron reuniones preparatorias con la nueva
gerente y se presentó un plan detallado al Alcalde con cronogramas y actividades.
Apoyo al Alcalde en reuniones de carácter técnico de arquitectura y urbanismo como: 
- La revisión del trazado de la Carrera 7ma
- La revisión del posible proyecto urbano del
Canal Salitre
- Recorrido para ver el avance de la obra de
la Avenida Alsacia
- Revisión de propuestas de los parques del
IDRD
- Participación en el City Lab organizado por
Bloomberg Philantropies en sesiones de
urbanismo.
Se brinda acompañamiento constante al Sr.
Alcalde Mayor en todo lo relacionado con la implementación de acciones que permitan la modernización de la gestión pública en las diferentes entidades del Distrito Capital.
Estructuración de la metodología para definir
prioridades en la agenda del Mandatario
Capitalino a través del Comité de Agenda.
Conferencia sobre liderazgo para líderes jóvenes seleccionados en coordinación con Director del instituto Distrital del Participación y Acción Comunal IDPAC, el día 2 de Noviembre de 2017.
Semana del 2 al 6 de octubre de 2017,
seguimiento a la agenda legislativa del
Congreso de la República.
Semana del 9 al 13 de octubre de 2017,
seguimiento a la agenda legislativa del
Congreso de la República.
Semana del 17 al 20 de octubre de 2017,
seguimiento a la agenda legislativa del
Congreso de la República.
Semana del 23 al 27 de octubre de 2017,
seguimiento a la agenda legislativa del
Congreso de la República.
Informe sobre el proyecto de ley 031 de 2017 que pretende modificar el Decreto-Ley 1421 de 1993, más específicamente el artículo 45, el cual  quedaría “Las decisiones que tome el Distrito Capital que tengan injerencia con efecto positivo o negativo, en los municipios del Departamento de Cundinamarca , en temas de movilidad, seguridad, prestación de servicios públicos entre otros, deberán responder al principio de coordinación administrativa entre el respectivo gobernador del departamento y los representantes legales de los municipios del área de influencia de la decisión.”
Informe sobre el proyecto de ley 048 de 2017 el cual pretende adicionar el parágrafo que reza así: “Lo dispuesto en este artículo se aplicará también al funcionario de la Rama Ejecutiva del Poder Público que ostente la condición de Alcalde Mayor del Distrito Capital de Bogotá, Alcaldes de ciudades capitales y Gobernadores, cuando se trate de asuntos que superen el ámbito local y tengan
trascendencia nacional relacionada con el medio ambiente, corrupción, transparencia de la  Administración, control del gasto público, moralidad administrativa, ordenamiento territorial, y otros que comprometan intereses de carácter nacional. La no asistencia injustificada a las citaciones acarreará falta disciplinaria grave a título de dolo de los servidores públicos obligados a la asistencia de que habla este artículo.”
Informe sobre Proyecto de Ley N° 285 de 2017 Cámara 084 de 2016 Senado “Por la cual se adicionan, modifican y dictan disposiciones
orientadas a fortalecer la contratación pública en Colombia, la ley de infraestructura y se  dictan otras disposiciones”, para que sea analizado en conjunto en la Alcaldía Mayor de Bogotá.
</t>
  </si>
  <si>
    <t>10B</t>
  </si>
  <si>
    <t>Fortalecer la capacidad técnica de las entidades de la administración distrital en el desarrollo de la infraestructura.</t>
  </si>
  <si>
    <t xml:space="preserve">Convenios para el fortalecimiento institucional y consolidación del modelo de APP </t>
  </si>
  <si>
    <t>Convenios suscritos</t>
  </si>
  <si>
    <t>Número de convenios marco o derivados suscritos / Numero de convenios marco o derivados programados</t>
  </si>
  <si>
    <t>*Suscribir convenio interadministrativo de asistencia técnica para la transferencia de conocimiento. 
*Suscribir convenios para aunar esfuerzos que contribuyan al fortalecimiento y consolidación de las capacidades institucionales relacionadas con las iniciativas APP como mecanismo de provisión de infraestructura en el Distrito Capital.</t>
  </si>
  <si>
    <t xml:space="preserve">La meta de ejecución trazada para esta vigencia, fue cumplida satisfactoriamente, de lo cual se expone un resumen de cierre, respecto a la gestión realizada:   Durante el cuarto trimestre el ultimo convenio derivado suscrito  fue  el convenio entre la Secretaria General y el Departamento Administrativo para la Defensoría del Espacio Público (DADEP) por valor de $1.021.000.000 cuyo objeto es: “Aunar esfuerzos técnicos, administrativos, jurídicos y financieros entre el Departamento Administrativo de la Defensoría del Espacio Público (DADEP) y la Secretaria General de la Alcaldía Mayor de Bogotá, para la evaluación, gestión y trámite de los proyectos de Asociación Público Privada de Iniciativa Privada en etapas de Pre factibilidad y Factibilidad que se adelantan en el DADEP, y todas las actividades que se requieran para tal fin.
Adicionalmente, durante el cuarto trimestre se efectuaron prorrogas a seis convenios de APP suscritos entre la Secretaría General y distintas entidades, y se continúo ejerciendo la supervisión tanto de los convenio marco y derivados. 
Así mismo, se instruyó a las entidades con las cuales la Secretaría General tiene suscritos convenios derivados sobre el concepto jurídico emitido por la SD Hacienda con relación al manejo de los rendimientos financieros generados por los recursos de los convenios derivados. 
</t>
  </si>
  <si>
    <t>10C</t>
  </si>
  <si>
    <t>Financiar la elaboración de estudios de pre-inversion y estructuraciones de APP de iniciativa pública, la validación de APP de iniciativa privada, y la asistencia técnica que impulsen  la consolidación del modelo de APP en el Gobierno Distrital.</t>
  </si>
  <si>
    <t>Proyectos de APP estructurados</t>
  </si>
  <si>
    <t>Documentos de estructuración de APP de iniciativa pública finalizados</t>
  </si>
  <si>
    <t>(Numero de documentos estructurados / Numero de documentos programados ) *100</t>
  </si>
  <si>
    <t>Estructurar proyectos de iniciativa pública.</t>
  </si>
  <si>
    <t>La meta de ejecución trazada para esta vigencia, fue cumplida satisfactoriamente, de lo cual se expone un resumen de cierre, respecto a la gestión realizada:   Durante la ejecución de este contrato se revisaron alternativas de ubicación para el proyecto: lote de la EAAB, Sector 3 Plan Parcial Estación Central, Sector 1 Plan Parcial Estación Central, lote Av. El Dorado con NQS, donde se encuentra el actual CAD.
Inicialmente se definió el sector 3 del Plan Parcial Estación Central, pero al determinarse que no se contaba con recursos para adquirir los predios, se decidió por desarrollar el proyecto en el lote del CAD actual, lote de propiedad del Distrito.
Una vez decidido el lugar, la ERU revisó y comparó propuestas de estructuración presentadas por la Financiera de Desarrollo Nacional y por la Agencia Nacional Inmobiliaria Virgilio Barco Vargas.
El, 03 de noviembre de 2018, la ERU suscribió el Convenio 037 de 2017 con la Agencia Nacional Inmobiliaria Virgilio Barco Vargas, con el objeto de estructurar técnica, legal y financieramente el proyecto Nuevo CAD bajo la modalidad de APP, y formular el plan de Regularización y Manejo -PRM- necesario para el desarrollo del proyecto: Este Convenio se encuentra en desarrollo y tiene plazo de ejecución hasta el 31 de diciembre de 2018.</t>
  </si>
  <si>
    <t>10D</t>
  </si>
  <si>
    <t>Proyectos de APP validados</t>
  </si>
  <si>
    <t>Documentos de validación de APP de iniciativa privada realizados</t>
  </si>
  <si>
    <t xml:space="preserve">Numero de convenios suscritos </t>
  </si>
  <si>
    <t>Validar proyectos de APP de iniciativa privada.</t>
  </si>
  <si>
    <t xml:space="preserve">La meta de ejecución trazada para esta vigencia, fue cumplida satisfactoriamente, de lo cual se expone un resumen de cierre, respecto a la gestión realizada:   Durante el IV trimestre las gestiones encaminadas a la validación de APP de iniciativa privada las acciones desarrolladas fueron : TRANSMILENIO  firmó un contrato interadministrativo con la Financiera de Desarrollo Nacional -FDN-: Contrato 483 de 2017 (03 de octubre) con plazo de ejecución hasta el 22 de julio de 2018 para realizar una consultoría para la revisión, evaluación y validación técnica, administrativa, social, predial, ambiental, jurídica, financiera, económica y de riesgos de la propuesta en etapa de factibilidad de la asociación público privada de iniciativa privada para el diseño, construcción, operación y mantenimiento de los Complejos de integración Modal de la Calle 80 - CIM 80 y de la Autopista Norte - CIM Norte, para la generación del análisis integral y del concepto sobre la aprobación de dicha propuesta, que incluye las actividades descritas en la propuesta.
La SDM firmó un Contrato Interadministrativo con la FDN (20171757 de 2017 - 08 de noviembre) con plazo de ejecución de 9 meses, para realizar la validación técnica, financiera y jurídica del proyecto de asociación público privada de iniciativa privada denominado "BIKE BOGOTÁ".
El IDRD contrató la Unión Temporal Profit - I&amp;D- Durán &amp; Osorio: Contrato 3249 (20 de diciembre de 2017) con plazo de ejecución de 4 meses para realizar la consultoría técnica, financiera, administrativa, social, ambiental, y de riesgos, para la generación del concepto integral para la validación o rechazo de la propuesta de asociación publico privada de iniciativa privada, sin recursos públicos, en etapa de factibilidad, presentada por el Originador para el diseño, financiación, construcción, renovación, operación, mantenimiento, y reversión de obras civiles para el proyecto "Nuevo Parque Salitre Mágico"
El DADEP suscribió con Findeter el Contrato 343 (10 de noviembre) con plazo de ejecución de 9 meses para la validación técnica y acompañamiento en el trámite de los proyectos APP de iniciativa privada, denominados HUB DE MOVILIDAD PLAZA CALLE 100 Y PLAZA CALLE 136 y la validación técnica, legal y financiera y acompañamiento en el trámite de factibilidad del o de los proyectos de APP de iniciativa privada que establezca el DADEP (Diverplaza, Calle 126, Parque Nacional, Parqueaderos Cra. 15).
</t>
  </si>
  <si>
    <t>10E</t>
  </si>
  <si>
    <t xml:space="preserve">Apoyar la estructuracion de Asociaciones publico privadas en el Distrito Capital </t>
  </si>
  <si>
    <t xml:space="preserve">Estructuraciones de Asociaciones Publico privadas de iniciativa pública </t>
  </si>
  <si>
    <t>Estructuraciones realizadas</t>
  </si>
  <si>
    <t>(% acciones y estrategias desarrolladas / % de acciones y estrategias programadas)</t>
  </si>
  <si>
    <t xml:space="preserve">Brindar asistencia técnica a las entidades del Distrito Capital en la estructuración e Asociaciones público privadas de iniciativa publica </t>
  </si>
  <si>
    <t xml:space="preserve">La meta de ejecución trazada para esta vigencia, fue cumplida satisfactoriamente, de lo cual se expone un resumen de cierre, respecto a la gestión realizada:   En el IV trimestre, en el marco del  desarrollo del Convenio 623 de 2017, se vienen desarrollando las siguientes actividades:
(i) la estructuración técnica, legal y financiera del Proyecto, 
(ii) la coordinación de la interacción de las partes con otras entidades distritales y
(iii) la gestión de los trámites y aprobaciones necesarios por parte de las entidades del Estado respecto del Proyecto.
El plazo de ejecución de este Convenio es hasta el 31 de diciembre de 2018.
</t>
  </si>
  <si>
    <t>Incremental</t>
  </si>
  <si>
    <t>10F</t>
  </si>
  <si>
    <t>P 105  
Modernizar la infraestructura física de la Administración Distrital</t>
  </si>
  <si>
    <t>P105A1 Elaborar el plan de articulación con las entidades distritales, para la modernización de la infraestructura física de la Administración Distrital y coadyudar en la implementación.</t>
  </si>
  <si>
    <t>Elaborar el plan de articulación con las entidades distritales, para la modernización de la infraestructura física de la Administración Distrital y coadyudar en la implementación.</t>
  </si>
  <si>
    <t>Plan de articulación con las entidades distritales, para la modernización de la infraestructura física</t>
  </si>
  <si>
    <t>Plan de articulación con las entidades distritales, para la modernización de la infraestructura física de la Administración Distrital elaborado</t>
  </si>
  <si>
    <t xml:space="preserve">Numero de planes de articulación con las entidades distritales para la modernización de la infraestructura física de la Administración Distrital </t>
  </si>
  <si>
    <t xml:space="preserve">La meta de ejecución trazada para esta vigencia, fue cumplida satisfactoriamente, de lo cual se expone un resumen de cierre, respecto a la gestión realizada:   La primera acción realizada por parte de la Secretaria General, para la estructuración del proyecto CAD, consistió en la firma del convenio interadministrativo N° 4210000-623-2017 suscrito entre la Secretaria General y la Empresa de Renovación y Desarrollo Urbano (ERU), el día 26 de Julio de 2017. 
El objeto del Convenio Interadministrativo es “Aunar esfuerzos, técnicos, administrativos, jurídicos y financieros entre la Empresa de Renovación y Desarrollo Urbano (ERU) y la Secretaria General de la Alcaldía Mayor de Bogotá D.C., para la estructuración, gestión y trámite del proyecto de Asociación Público Privada de iniciativa Publica denominado – Centro Administrativo Distrital- CAD- y todas las actividades que se requieran para tal fin. 
En el marco del Convenio Interadministrativo suscrito, las acciones interinstitucionales realizadas y que conllevarán a la estructuración del proyecto Nuevo Centro Administrativo –CAD, en primer lugar, fue contratado un asesor experto en el tema y quien prestó el apoyo necesario para definir el vehículo jurídico en el distrito capital que permita desarrollar el proyecto Nuevo Centro Administrativo. 
En este sentido, fueron evaluadas varias alternativas de estructuración, para lo cual se elaboró una matriz de decisión, con base en la cual se tuvo en cuenta el criterio económico, la experiencia del equipo de trabajo, facilidad y flexibilidad de trámites. Una vez dicha matriz fue presentada ante el Secretario General, se acordó que la estructuración del proyecto CAD, se realizará con la ANIVB (Agencia Nacional Inmobiliaria Virgilio Barco)
En reuniones con la ANIVB, fueron revisados y acordados todos los aspectos y definiciones básicas, las cuales quedaron contenidos en la propuesta de estructuración. 
Para la definición del cronograma CAD, se revisaron tres alternativas de ubicación: el lote de la sede de la empresa de acueducto, el sector 3 del Plan Parcial Estación Central, el sector 1 del Plan Parcial Estación Central y el lote de la 26 con 30 en donde se encuentra ubicado el Centro Administrativo Distrital Existente. 
Inicialmente se definió el Sector 3 del Plan Parcial Estación Central, como la mejor opción a revisar, pero se determinó que se requería realizar la compra de los predios y que no había recursos para ello, hasta tanto no se realizara la venta del Sector 1.
Una vez fue revisada y aceptada la propuesta de la ANIVB por la Administración Distrital, fueron realizadas distintas reuniones para la revisión de hitos críticos y definiciones básicas con base en las cuales se elaboró el cronograma detallado de la estructuración. 
Para seguimiento al cronograma e hitos críticos, semanalmente se realizan reuniones con la ERU, en las cuales se presentan los avances y se evidencian posibles retrasos. 
</t>
  </si>
  <si>
    <t>10G</t>
  </si>
  <si>
    <t>P4 -  INNOVACIÓN</t>
  </si>
  <si>
    <t>P 401  
Incorporar y afianzar  la innovación y gestión del conocimiento como conductas distintivas de nuestra cultura institucional</t>
  </si>
  <si>
    <t>P401A5 Desarrollar e implementar instrumentos basados en la innovación pública, con el propósito de favorecer el control ciudadano y la promoción de la ética la transparencia y la lucha contra la corrupción en el Distrito Capital.</t>
  </si>
  <si>
    <t>Desarrollar e implementar instrumentos basados en la innovación pública, con el propósito de favorecer el control ciudadano y la promoción de la ética la transparencia y la lucha contra la corrupción en el Distrito Capital.</t>
  </si>
  <si>
    <t>Iniciativas e instrumentos de innovación en la gestión pública</t>
  </si>
  <si>
    <t>Iniciativas e instrumentos de innovación en la gestión pública desarrollados e implementados</t>
  </si>
  <si>
    <t xml:space="preserve">Número de iniciativas e instrumentos desarrollados al interior de la Secretaria General para promover la innovación en la gestión pública distrital </t>
  </si>
  <si>
    <t xml:space="preserve">La meta de ejecución trazada para esta vigencia, fue cumplida satisfactoriamente, de lo cual se expone un resumen de cierre, respecto a la gestión realizada:   Teniendo en cuenta la programación del indicador en la planeación estratégica de la Secretaria General, en el mes de Septiembre fue realizado el evento “Experiencias de Innovación” en el Archivo de Bogotá,. 
El evento conto con las siguientes tres mesas temáticas : 
1. Estrategia de Innovación de la Secretaría General 
2.Tecnologías de la Información y las Comunicaciones –TIC– y rendición de cuentas 
3.Servicio a la ciudadanía y atención a las víctimas 
En el documento adjunto se presenta el resumen y comentarios de la dinámica de trabajo en mesas, y el resumen de la evaluación del evento cuya calificación promedio del evento fue de 4,7 puntos sobre 5 </t>
  </si>
  <si>
    <t>10H</t>
  </si>
  <si>
    <t>P502A6 Consolidar la imagen corporativa e institucional frente a la ciudadanía y frente a las demás entidades distritales.</t>
  </si>
  <si>
    <t>Consolidar la imagen corporativa e institucional frente a la ciudadanía y frente a las demás entidades distritales.</t>
  </si>
  <si>
    <t xml:space="preserve">estrategias y campañas desarrolladas </t>
  </si>
  <si>
    <t>Estrategias de divulgación de los servicios que presta la Secretaria General implementadas</t>
  </si>
  <si>
    <t xml:space="preserve">Número de estrategias y campañas desarrolladas para divulgar y presentar los servicios que presta la Secretaria General </t>
  </si>
  <si>
    <t xml:space="preserve">La meta de ejecución trazada para esta vigencia, fue cumplida satisfactoriamente, de lo cual se expone un resumen de cierre, respecto a la gestión realizada:   A lo largo de la vigencia fue desarrollado el  diagnostico y hoja de ruta en materia de comunicaciones de la Secretaria General. Se estructura e implementa el nuevo sitio web de la Secretaria con el objetivo de generar unidad en el manejo de la comunicación. 
Se establecen las áreas con un eje puntual de comunicaciones dentro de la Secretaria General., dentro de las cuales se encuentran: 
* Oficina Alta Consejería para los derechos de las victimas, la paz y la reconciliación.
*Oficina  de Alta Consejería Distrital de Tecnologías de información y comunicaciones. 
* Subdirección de Proyección Internacional 
*Dirección Distrital Archivo de Bogotá
* Subsecretaria de Servicio a la ciudadanía
Dentro de la presentación que se llevo a cabo con el mapeo fueron establecidos los productos a generar por el área de comunicaciones en el corto plazo, y las primeras decisiones en materia de diseño e implementación de piezas de comunicación patra todos los canales. 
Las estrategias de divulgación de los servicios que presta la Secretaria General se encontraron desarrolladas a través de las siguientes campañas: 
1. Cumpleaños Bogotá
2. Lanzamiento SUPERCADE - Engativá
3.Programa de Buenas prácticas de Bogotá
4.Concurso SDQS
5.Divulgaciones de los canales de atención de Servicio a la ciudadanía
</t>
  </si>
  <si>
    <t>Dirección Distrital de Archivo de Bogotá</t>
  </si>
  <si>
    <t>P101A8 Modernizar y fortalecer los estándares para la gestión archivística a nivel distrital</t>
  </si>
  <si>
    <t>1. MEJORAR LAS ESTRATEGIAS DE EFICIENCIA ADMINISTRATIVA, RELACIONADA CON LA GESTIÓN DOCUMENTAL, EN LAS ENTIDADES DEL DISTRITO.</t>
  </si>
  <si>
    <t>100% de entidades del distrito asesoradas en la implementación del
SGDEA</t>
  </si>
  <si>
    <t>Porcentaje de entidades del distrito asesoradas en la implementación del SGDEA</t>
  </si>
  <si>
    <t>(Avance del plan de asesoría para la implementación del SGDEA ejecutado/ Total del plan de asesoría para la implementación del SGDEA programado)*100</t>
  </si>
  <si>
    <t>• Aprobar los lineamientos para la administración de documentos electrónicos de archivo en la Comisión Intersectorial de Sistemas.
• Diseñar una estrategia de asistencia técnica para el asesoramiento de las entidades del Distrito Capital en la implementación del SGDEA.
• Implementar la estrategia de asistencia técnica  diseñada y evaluarla.
• Reactivar la mesa técnica y convocar a la Comisión Intersectorial de Sistemas encargada de definir los lineamientos para la administración de documentos electrónicos de archivo y los requerimientos funcionales y técnicos para la implementación del SGDEA.</t>
  </si>
  <si>
    <t>La meta de ejecución trazada para esta vigencia, fue cumplida satisfactoriamente, de lo cual se expone un resumen de cierre, respecto a la gestión realizada:   Se realizaron tres (3) asistencias técnicas en cuanto a la adquisición, implementación y manejo del SGDEA a las siguientes entidades distritales: Secretaría de Integración Social, Secretaría Distrital de Hábitat y Secretaría de Educación.
Con lo anterior, se cumplió con la meta establecida para la vigencia.</t>
  </si>
  <si>
    <t>Acumulativa</t>
  </si>
  <si>
    <t xml:space="preserve">Eficacia </t>
  </si>
  <si>
    <t>Acciones relativas a la función archivística y las políticas de conservación y promoción del patrimonio documental de la ciudad.</t>
  </si>
  <si>
    <t>Número de acciones relativas a la función archivística</t>
  </si>
  <si>
    <t>Sumatoria de acciones relativas a la función archivística y las políticas de conservación y promoción del patrimonio cultural de la ciudad</t>
  </si>
  <si>
    <t>• Presentar las propuestas de material documental archivístico susceptible de ser declarado bien de interés cultural.
• Realizar visitas de seguimiento al cumplimiento de la normatividad archivística distrital y nacional a entidades distritales y emitir el informe técnico correspondiente
• Revisar y evaluar las tablas de retención y valoración documental presentadas por entidades del distrito capital.</t>
  </si>
  <si>
    <t>La meta de ejecución trazada para esta vigencia, fue cumplida satisfactoriamente, de lo cual se expone un resumen de cierre, respecto a la gestión realizada:   Se contactaron algunas personas que eventualmente pudieran poseer documentación relevante para la historia bogotana o que, en su defecto, pudieran referenciar a otras personas o entidades que tuvieran dicha documentación.
Se realizaron conversaciones con el Centro Histórico Salesiano Inspectorial, Centro Cultural y Educativo Español, Reyes Católicos, y con Pedro Gómez y Compañía, con el fin de materializar los acuerdos establecidos en las reuniones sostenidas con estas entidades.
Se realizaron 55 Visitas de Seguimiento al cumplimiento de la normatividad archivística en las entidades del Distrito Capital.
Se adelantaron una serie de visitas a distintos acervos de carácter privado, entre los cuales se encuentran archivos de Empresas, de Educación Básica y Superior, archivos familiares, clubes sociales, entre otros.  En el proceso de reconocimiento de los mismos, se consiguió la donación de algunos de tales archivos, como es el caso de la FUNDACION SERVIVIENDA, PEDRO GOMEZ &amp; CIA.
Se presentaron dos (2) Acervos propuestos en la Sexta sesión del Consejo Distrital de Archivos.
Se revisaron y evaluaron 11 Tablas de Retención y Valoración Documental. Se emitieron ocho  (8) Conceptos de Revisión y Valoración documental  de TRD y TVD.
Con lo anterior, se cumplió con la meta establecida para la vigencia.</t>
  </si>
  <si>
    <t xml:space="preserve">No acumulativa </t>
  </si>
  <si>
    <t>Desarrollo de acciones de promoción para la normalización y la articulación de la función archivística, en las entidades del distrito.</t>
  </si>
  <si>
    <t>Número de acciones de promoción en las entidades del distrito para la normalización, la articulación y la modernización de la función archivística.</t>
  </si>
  <si>
    <t>Sumatoria de acciones de promoción en las entidades del distrito para la normalización, la articulación y modernización de la función archivística</t>
  </si>
  <si>
    <t>• Articular la gestión archivística en las entidades del distrito capital.
• Censar los archivos de la administración distrital
• Normalizar los procesos de la gestión documental y la administración de archivos</t>
  </si>
  <si>
    <t xml:space="preserve">La meta de ejecución trazada para esta vigencia, fue cumplida satisfactoriamente, de lo cual se expone un resumen de cierre, respecto a la gestión realizada:   Se realizaron acciones de promoción en las entidades del Distrito para la normalización, articulación y modernización de la función archivística, a través de 247 asistencias técnicas  en temas relacionados con términos de referencia y orientación técnica en gestión documental. 
Se diseñó la metodología de elaboración del Censo-Guía. Se envió el formulario de aplicación a las entidades distritales programadas para ser censadas. Se realizó la aplicación mediante visitas a 70 entidades. Se elaboraron las reseñas históricas de las entidades censadas. 
 Se revisó, ajustó, actualizó y entregó el documento “Censo Guía  Tomo 1 y Tomo 2 de acuerdo a lo solicitado”.
Se participó en el Comité de Gestión Documental y el Comité Preservación Digital del Sistema Nacional de Archivos en el Archivo General de la Nación. Así mismo, se participó  en la propuesta de Series y Subseries documentales misionales para colegios en conjunto con la Secretaria de Educación Distrital. Se desarrolló mesa de trabajo con la Veeduría  Distrital para la estructuración de la cartilla sobre Transparencia.
        Se realizaron mesas de trabajo para la elaboración del documento Modelo de requisitos funcionales para sistema de Gestión de Documentos Electrónicos de Archivo, se cuenta con un borrador preliminar.
                       Se elaboró y presentó el Proyecto de Directiva del Plan de Choque, la Circular Concesionarios, la cartilla de Fondos Acumulados y la herramienta de diagnósticos de Documento Electrónico.        
Con lo anterior, se cumplió con la meta establecida para la vigencia.  </t>
  </si>
  <si>
    <t xml:space="preserve">P102A1 Formular políticas públicas de competencia de la Entidad </t>
  </si>
  <si>
    <t>Estatuto Archivístico realizado y expedido</t>
  </si>
  <si>
    <t>Formulación del Estatuto Archivístico Distrital</t>
  </si>
  <si>
    <t>(Porcentaje de avance en la formulación del Estatuto Archivístico Distrital ejecutado por fases/Total de Fases programadas para la formulación del Estatuto Archivístico Distrital)*100</t>
  </si>
  <si>
    <t>• Elaborar el proyecto de decreto para la expedición del Estatuto Archivístico
• Expedición y socialización del Estatuto Archivístico
• Identificar los estatutos de referencia en materia archivística para que en mesas de trabajo se establezca el alcance, la necesidad y los requerimientos técnicos requeridos para su formulación.</t>
  </si>
  <si>
    <t>La meta de ejecución trazada para esta vigencia, fue cumplida satisfactoriamente, de lo cual se expone un resumen de cierre, respecto a la gestión realizada:   
Se elaboró preliminar del proyecto de Estatuto Archivístico. Se socializó en diferentes escenarios como comités, reuniones, foros y seminarios con la participación de funcionarios, contratistas y asesores del Archivo de Bogotá, con la finalidad de alimentar y avanzar en el texto básico del Estatuto. Teniendo en cuenta las observaciones y sugerencias realizadas, se ajustó el documento y se presentó en su versión 2 a los funcionarios y contratistas del Archivo de Bogotá, comité de dirección y Subdirección técnica. 
Se hizo revisión y ajuste final del proyecto. Se socializó tras la consulta interna en la DDAB, la Subsecretaría Técnica, la Secretaría Jurídica Distrital y el Asesor Jurídico de la Alcaldía.
Se establecieron alianzas para tener un pronunciamiento formal, favorable al proyecto, por parte del Archivo General de la Nación.  Se organizó un foro para la socialización y consulta del proyecto de Decreto ante el Distrito, al cual se invitaron las 58 entidades, gremios, academia y actores interesados a participar.  Se habilitó un canal para el envío de comentarios, propuestas e inquietudes por parte de los participantes. Se publicó el proyecto en la página web para tener la participación de la ciudadanía. Se distribuyó la nueva versión del Decreto a los funcionarios y consultores de la Dirección Archivo de Bogotá, con quienes se había realizado la consulta interna preliminar, con el ánimo de recibir últimos comentarios y ajustes. 
Se envió versión ajustada del proyecto a los diferentes actores y se radicó formalmente el proyecto de Estatuto Archivístico ante la Oficina Asesora Jurídica de la Secretaría General de la Alcaldía Mayor de Bogotá.                  
Con lo anterior, se cumplió con la meta establecida para la vigencia.</t>
  </si>
  <si>
    <t>Política Pública de Gestión Documental y Archivos formulada e implementada</t>
  </si>
  <si>
    <t xml:space="preserve">Porcentaje de avance en la formulación de la Política Pública de Gestión Documental y Archivos </t>
  </si>
  <si>
    <t>(Avance de la formulación de la política pública de gestión documental y archivo ejecutado por fases/ total de fases programadas para la formulación de la política pública de gestión documenta y archivo)*100</t>
  </si>
  <si>
    <t>• Adopción de la política en el Conpes Distrital.
• Elaborar diagnóstico e identificación de la necesidad en materia de gestión documental y archivos en el Distrito Capital.
• Elaborar el proyecto de decreto de la política pública de gestión documental y archivos, que contenga lineamientos, estrategias, plan de acción y seguimiento.
• Socialización de la Política Pública de Gestión Documental y Archivos.</t>
  </si>
  <si>
    <t xml:space="preserve">La meta de ejecución trazada para esta vigencia, fue cumplida satisfactoriamente, de lo cual se expone un resumen de cierre, respecto a la gestión realizada:    Se avanzó en la elaboración y entrega de la primera versión del texto marco normativo, como también, en la elaboración y entrega de propuestas para la realización de mesas de trabajo. Se participó en reunión con funcionarios de la Dirección Distrital de Desarrollo Institucional para intercambiar información sobre la formulación de la Política Pública y la metodología a desarrollar. 
Se elaboró e hizo entrega de la versión en construcción del documento sobre política de gestión documental y archivos. Se realizaron trece (13) reuniones de seguimiento por parte de la Dirección Archivo de Bogotá y la Subsecretaría Técnica sobre los avances en la construcción del documento de Política en los capítulos referidos al diagnóstico, líneas de acción, mapa de actores, financiamiento, recomendaciones, y bibliografía. Con la información obtenida en las mencionadas sesiones de trabajo, se avanzó hasta tener concluido el documento y su entrega en versión final (preliminar) a la Dirección y Subsecretaría Técnica de la Secretaría General para su revisión.
Se realizó reunión preparatoria de la Jornada  de Socialización sobre Política Pública para la Administración Distrital a la cual asistieron diez (10) Secretarías y dos (2) organismos de control. Como producto final de las actividades realizadas durante la vigencia, se hizo entrega al Director Distrital de Archivo de Bogotá del documento propuesta de política pública.   
Con lo anterior, se cumplió con la meta establecida para la vigencia.                                                                   </t>
  </si>
  <si>
    <t>Acciones para la modernización del Archivo de Bogotá.</t>
  </si>
  <si>
    <t>Número de acciones para la modernización del Archivo de Bogotá</t>
  </si>
  <si>
    <t>Sumatoria del número de acciones para la modernización del Archivo de Bogotá</t>
  </si>
  <si>
    <t>• Actualización del Sistema interno en red entre las diferentes unidades de trabajo de la Dirección Distrital de Archivo de Bogotá
• Adquisición de mobiliario y enseres para las oficinas de la Dirección Distrital de Archivo de Bogotá
• Estudio para la modernización del Archivo de Bogotá.</t>
  </si>
  <si>
    <t xml:space="preserve">La meta de ejecución trazada para esta vigencia, fue cumplida satisfactoriamente, de lo cual se expone un resumen de cierre, respecto a la gestión realizada:   Se realizó diagnóstico del estado de los equipos tecnológicos, mobiliarios, enseres y demás elementos del Archivo Distrital de Bogotá.  Se envió información de las necesidades a la  Oficina de Tecnologías de información y las comunicaciones y la  Subdirección Administrativa. 
    Se realizaron las siguientes actividades: actualización de procedimientos, presentación del proyecto y del cronograma para el desarrollo de la metodología,  desarrollo del taller de procesos donde los directivos junto con los gestores de las dependencias elaboraron las arquitecturas de sus procesos, se desarrollaron talleres para levantamiento de las arquitecturas con cada uno de los responsables de los procesos: Gestión de Talento Humano, Seguridad y Salud en el Trabajo, Gestión de Recursos Físicos, Gestión de Servicios Administrativos, Archivo Distrital e Imprenta Distrital.                                                  
El Archivo de Bogotá contempla entre su acervo treinta y tres (33) colecciones documentales, básicamente de origen privado, que fueron entregadas para su custodia bajo diferentes modalidades, como es el caso de compra, donación, permiso de uso temporal. </t>
  </si>
  <si>
    <t>P101A5 Diseñar e implementar campañas para promover la transformación de comportamientos y prácticas institucionales en materia de ética, transparencia y acceso a la información pública y no tolerancia con la corrupción.</t>
  </si>
  <si>
    <t>3. INVESTIGAR, RECUPERAR Y DIVULGAR LA HISTORIA INSTITUCIONAL Y DE LA CIUDAD COMO FACTOR DE ARTICULACION ENTRE EL ESTADO Y EL CIUDADANO.</t>
  </si>
  <si>
    <t>Estrategias y proyectos para recuperar y apropiar la memoria histórica, social e institucional y el patrimonio documental de la ciudad.</t>
  </si>
  <si>
    <t>Número de proyectos para recuperar y apropiar la memoria histórica, social e institucional y el patrimonio documental de la ciudad.</t>
  </si>
  <si>
    <t>Sumatoria de proyectos para recuperar y apropiar la memoria histórica, social e institucional y el patrimonio documental de la ciudad</t>
  </si>
  <si>
    <t>• Desarrollar 3 proyectos especiales de recuperación y apropiación de memoria histórica de la ciudad (Portal Pedagógico, Cátedra Bogotá, Genealogía Bogotá)
• Diseñar y poner en marcha 3 proyectos de investigación y/o de alianzas interinstitucionales (nacionales e internacionales) para la investigación y la gestión del conocimiento. (RIAM-Fondo Alcaldes-Bolsa ICANH)</t>
  </si>
  <si>
    <t xml:space="preserve">La meta de ejecución trazada para esta vigencia, fue cumplida satisfactoriamente, de lo cual se expone un resumen de cierre, respecto a la gestión realizada:   
La recuperación, promoción, apropiación, divulgación de la memoria histórica social e institucional de la ciudad y del patrimonio documental,  se realizó  a través de la implementación de cuatro (4) grandes proyectos (Portal pedagógico, Genealogía, Cátedra Bogotá y Fondo de alcaldes); en los cuales se realizaron entre otras, actividades como: guiones, protocolo de publicación sobre la producción de memorias históricas de Bogotá, diseños publicitarios, bocetos de herramientas pedagógicas, guiones, entrevistas, conferencias, conversatorios, seminarios , talleres con comunidades de diferentes localidades, encuentro de Bogotanólogos, comunicación formal con las Alcaldías Locales y  directivos del Museo de Bogotá, salidas pedagógicas para las comunidades, homenajes a benefactores.
Con lo anterior, se cumplió con la meta establecida para la vigencia.                                                                   </t>
  </si>
  <si>
    <t>2. FORTALECER LOS ARCHIVOS COMO CUSTODIOS DE LA MEMORIA HISTORICA INSTITUCIONAL Y DE LA CIUDAD.</t>
  </si>
  <si>
    <t>Unidades documentales puestas al servicio de la ciudadanía.</t>
  </si>
  <si>
    <t>Número de unidades documentales puestas al servicio de la administración y la ciudadanía</t>
  </si>
  <si>
    <t>Sumatoria de unidades documentales puestas al servicio de la administración y ciudadanía</t>
  </si>
  <si>
    <t>• Acopiar material documental de interés patrimonial para la ciudad.
• Catalogar y/o describir unidades documentales de los fondos y/o colecciones del Archivo de Bogotá. -- digitalizar, preparar, poner al servicio…
• Realizar actividades de implementación del Sistema Integrado de Conservación para el Archivo de Bogotá y las entidades distritales en apoyo al Sistema Distrital de Archivos.</t>
  </si>
  <si>
    <t xml:space="preserve">La meta de ejecución trazada para esta vigencia, fue cumplida satisfactoriamente, de lo cual se expone un resumen de cierre, respecto a la gestión realizada:   Se realizaron asistencias técnicas en materia de conservación documental a diferentes entidades del Distrito a través de mesas de trabajo, visitas técnicas, informes, reportes de visita y conceptos técnicos. Adicionalmente se rotularon 438 bandejas de planotecas y se empezó el monitoreo de carga microbiana en los depósitos del Archivo de Bogotá. 
Se recibieron tres donaciones, ocho unidades bibliográficas y se acopiaron 907 publicaciones remitidas mediante el Decreto 173/2004.
Se realizaron actividades referentes a limpieza documental, saneamiento documental,  diseño y elaboración de unidades de almacenamiento, rotulación, almacenamiento de unidades documentales, diagnóstico documental, intervenciones de conservación, encuadernación,  digitalización, monitoreo de carga microbiana y saneamiento ambiental. 
Se pusieron 130.568 unidades al servicio a la administración y la ciudadanía. 
Se reestructuró el proceso de descripción lo cual contribuyó en la producción de unidades documentales descritas  y adicionalmente se logró la migración de las bases de datos del “Registro Municipal.
Con lo anterior, se cumplió con la meta establecida para la vigencia.   </t>
  </si>
  <si>
    <t xml:space="preserve">Acciones de divulgación y pedagogía realizadas </t>
  </si>
  <si>
    <t xml:space="preserve">Número de acciones de divulgación y pedagogía  realizadas </t>
  </si>
  <si>
    <t>Sumatoria de acciones de divulgación y pedagogía realizadas</t>
  </si>
  <si>
    <t>• Realizar visitas guiadas, acciones de difusión a través de distintos medios (radio, página web y redes sociales), eventos, exposiciones, seminarios, contenidos audiovisuales, publicaciones y catálogos, mapas de series patrimoniales y participar en conferencias/eventos, entre otros</t>
  </si>
  <si>
    <t xml:space="preserve">La meta de ejecución trazada para esta vigencia, fue cumplida satisfactoriamente, de lo cual se expone un resumen de cierre, respecto a la gestión realizada:   Se realizaron actividades de divulgación y pedagogía a través de  135 recorridos guiados, 12 acciones de cine de barrio, 25 programas radiales, 3 exposiciones,  364 actualizaciones en la página web y redes sociales  y 1 Evento de Bogotanólogos.
Respecto al sitio web, se realizó reestructuración en la generación de contenidos, secciones y arquitectura web, con el propósito de hacerlo más interactivo. Se recibieron un total de 65.148  Respecto a las secciones más visitadas está La historia de Bogotá, las guías archivísticas, los Fondos Documentales, Publicaciones y Biblioteca Histórica.
Con lo anterior, se cumplió con la meta establecida para la vigencia.   </t>
  </si>
  <si>
    <t>Acciones de implementación del modelo de estudios, investigaciones académicas, de recuperación de memoria histórica, social e institucional, y apropiación pedagógica del patrimonio documental y la memoria histórica de la ciudad</t>
  </si>
  <si>
    <t>Número de acciones de implementación del modelo de estudios, investigaciones académicas, de recuperación de memoria histórica, social e institucional, y apropiación pedagógica del patrimonio documental y la memoria histórica de la ciudad.</t>
  </si>
  <si>
    <t>Sumatoria de acciones de implementación del modelo de estudios, investigaciones académicas, de recuperación de memoria histórica, social e institucional y apropiación pedagógica del patrimonio documental y la memoria histórica de la ciudad</t>
  </si>
  <si>
    <t>Cumplida 2016</t>
  </si>
  <si>
    <t>La meta de ejecución trazada para esta vigencia, fue cumplida satisfactoriamente, de lo cual se expone un resumen de cierre, respecto a la gestión realizada:   Las 72 acciones se cumplieron en la vigencia 2016.</t>
  </si>
  <si>
    <t>Subdirección Técnica de Archivo</t>
  </si>
  <si>
    <t>P2 -  SERVICIO AL CIUDADANO</t>
  </si>
  <si>
    <t xml:space="preserve">P 201
Mejorar la experiencia de la ciudadanía, con enfoque diferencial y preferencial, en su relación con la Administración Distrital </t>
  </si>
  <si>
    <t>Mejorar el índice de satisfacción de la ciudadanía frente a los servicios prestados por el Archivo de Bogotá</t>
  </si>
  <si>
    <t>Medición del Grado de Satisfacción a la ciudadanía  frente a los servicios prestados por el Archivo de Bogotá</t>
  </si>
  <si>
    <t>Grado de Satisfacción de la ciudadanía</t>
  </si>
  <si>
    <t>Promedio de evaluación de la Encuesta de Satisfacción de los servicios prestados a la ciudadanía</t>
  </si>
  <si>
    <t>• Actualizar la herramienta de medición del grado  de satisfacción de la ciudadanía
• Aplicar  la herramienta actualizada, para medir el grado de  Satisfacción a la ciudadanía
• Conformación de la mesa de trabajo para la  actualización de la  herramienta de medición del grado de  satisfacción a la ciudadanía.
• Construir e implementar el plan de mejoramiento a partir de los resultados de la ciudadanía</t>
  </si>
  <si>
    <t xml:space="preserve">La meta de ejecución trazada para esta vigencia, fue cumplida satisfactoriamente, de lo cual se expone un resumen de cierre, respecto a la gestión realizada:   Se conformó la mesa de trabajo para la actualización de la herramienta de medición de satisfacción de la ciudadanía, en la cual participaron funcionarios de la Dirección de archivo. 
Se atendieron en sala de consulta 1.543 usuarios, entre investigadores, usuarios ocasionales y  usuarios con información relativa a inhumaciones. La encuesta de satisfacción aplicada a los usuarios, arrojó un nivel de satisfacción del  96.5% para la vigencia.
Con lo anterior, se cumplió con la meta establecida para la vigencia. </t>
  </si>
  <si>
    <t>Eficiencia</t>
  </si>
  <si>
    <t>Subdirección del Sistema Distrital de Archivos</t>
  </si>
  <si>
    <t>Mejorar el índice de satisfacción de  las entidades distritales frente a los servicios prestados por el Archivo de Bogotá</t>
  </si>
  <si>
    <t>Medición del Grado de Satisfacción  a las entidades distritales frente a los servicios prestados por el Archivo de Bogotá</t>
  </si>
  <si>
    <t>Grado de Satisfacción de las entidades distritales</t>
  </si>
  <si>
    <t xml:space="preserve">Promedio de evaluación de la Encuesta de Satisfacción de los servicios prestados a las Entidades Distritales </t>
  </si>
  <si>
    <t xml:space="preserve">• Actualizar la herramienta de medición del grado  de satisfacción de las  entidades del distrito
• Aplicar  la herramienta actualizada, para medir el grado de  Satisfacción a las entidades distritales 
• Conformar la mesa de trabajo para la  actualización de la  herramienta de medición del grado de satisfacción de las entidades distritales.
• Construir e implementar el plan de mejoramiento a partir de los resultados de la evaluación </t>
  </si>
  <si>
    <t xml:space="preserve">La meta de ejecución trazada para esta vigencia, fue cumplida satisfactoriamente, de lo cual se expone un resumen de cierre, respecto a la gestión realizada:   Durante la vigencia  se aplicaron ciento siete (107) encuestas, con el propósito de conocer el nivel  de satisfacción por parte de las Entidades distritales frente a los servicios prestados por el Archivo de Bogotá. 
Se prestó asistencia técnica a las entidades distritales en materia de gestión documental y archivos, en temas relacionados con conceptos técnicos a términos de referencia, avances en la elaboración y/o ajustes de las tablas de valoración documental TVD y tablas de retención documental TRD, revisadas y evaluadas por el Consejo Distrital de Archivos, estado de la gestión documental, revisión técnica de productos objeto de proyectos de contratación y documentos técnicos de normalización documental como el Plan Institucional de Archivos PINAR.
Con lo anterior, se cumplió con la meta establecida para la vigencia.   </t>
  </si>
  <si>
    <t>Dirección Distrital de Desarrollo Institucional</t>
  </si>
  <si>
    <t>1. Fortalecer la gestión de las entidades y organismos distritales a través de la integración de la cultura ética, la transparencia, la lucha contra la corrupción y los sistemas de gestión y control.</t>
  </si>
  <si>
    <t>Campañas anuales para promover la transformación de comportamientos y prácticas institucionales en materia de ética, transparencia y acceso a la información pública y no tolerancia con la corrupción.</t>
  </si>
  <si>
    <t>Número de campañas  anuales para promover la trasformación de comportamientos y prácticas institucionales en materia de ética, transparencia y acceso a la información pública y no tolerancia con la corrupción, realizadas</t>
  </si>
  <si>
    <t>Sumatoria de campañas  anuales para promover la trasformación de comportamientos y prácticas institucionales en materia de ética, transparencia y acceso a la información pública y no tolerancia con la corrupción, realizadas</t>
  </si>
  <si>
    <t>• Diseñar, ejecutar, evaluar y hacer seguimiento de las campañas.</t>
  </si>
  <si>
    <t xml:space="preserve">La meta de ejecución trazada para esta vigencia, fue cumplida satisfactoriamente, de lo cual se expone un resumen de cierre, respecto a la gestión realizada:   Se diseñaron y desarrollaron las campañas: "valores", "Juego de la Transparencia”, "valores de la casa" y "Soy 10 aprende", con el propósito de promover la transformación de comportamientos y prácticas institucionales en materia de ética y transparencia. A través de estas, se socializó el código de integridad, orientó a las entidades a desarrollar prácticas para optimizar la gestión en la transparencia y se promovió la participación de los servidores públicos en el programa de formación virtual de la Secretaría General.
Adicionalmente se publicó en intranet el concurso "valores de la casa", en el cual participaron 616 colaboradores. 
Con lo anterior, se cumplió con la meta establecida para la vigencia.   </t>
  </si>
  <si>
    <t>P101A4 Implementar estrategias conjuntas con la Secretaría de la Transparencia de la Presidencia de la República en materia de transparencia, ética y lucha contra la corrupción.</t>
  </si>
  <si>
    <t>Estrategias implementadas de asesoría y seguimiento frente a la implementación de los lineamientos dados en materia de gestión ética, transparencia, planes anticorrupción y procesos de alto riesgo.</t>
  </si>
  <si>
    <t>Numero de estrategias implementadas de asesoría y seguimiento frente a la implementación de los lineamientos dados en materia de gestión, ética, transparencia, planes anticorrupción y procesos de alto riesgo.</t>
  </si>
  <si>
    <t>Sumatoria de estrategias de asesoría y seguimiento frente a la implementación de los lineamientos dados en materia de gestión ética, transparencia, planes anticorrupción y procesos de alto riesgo.</t>
  </si>
  <si>
    <t>• Posicionar al Observatorio de transparencia e integridad, a través del desarrollo de una línea de  investigación orientada a la lucha contra la corrupción.
• Proponer, validar, desarrollar y evaluar una  estrategia orientada a fortalecer la cultura organizacional, la probidad, la transparencia y el rechazo a la corrupción.</t>
  </si>
  <si>
    <t xml:space="preserve">La meta de ejecución trazada para esta vigencia, fue cumplida satisfactoriamente, de lo cual se expone un resumen de cierre, respecto a la gestión realizada:   Se suscribió con el Departamento Administrativo de la Función Pública del Convenio Interadministrativo.
Se realizaron talleres  con las entidades del Distrito, sobre políticas de racionalización de trámites, participación ciudadana y rendición de cuentas, identificación y registro de trámites y otros procedimientos administrativos en el Sistema Único de Información de Trámites SUIT,  definición y registro de la estrategia de racionalización de trámites.
Se realizó la revisión de los PAAC y se elaboraron las matrices de diagnóstico de los aspectos generales y de los componentes "Estrategia de racionalización de trámites" y "Rendición de Cuentas". 
Se desarrollaron mesas técnicas con el objetivo de articular el PAAC con la estrategia de racionalización y con la meta de virtualización de trámites, con el objetivo de aunar esfuerzos con la Alta Consejería TIC y la Subsecretaría de Servicio a la Ciudadanía.
Se elaboró informe de la estrategia desarrollada, evidenciando los resultados de la intervención en su conjunto.
Con lo anterior, se cumplió con la meta establecida para la vigencia.   </t>
  </si>
  <si>
    <t>Estrategias para el fortalecimiento de la cultura organizacional, la probidad, la transparencia, el rechazo a la corrupción, y la implementación y sostenibilidad de los sistemas de gestión y control.</t>
  </si>
  <si>
    <t>Numero de estrategias orientadas a fortalecer la cultura organizacional, la probidad, la transparencia, el rechazo a la corrupción, y la implementación y sostenibilidad de los sistemas de gestión y control.</t>
  </si>
  <si>
    <t>Sumatoria de estrategias orientadas a fortalecer la cultura organizacional, la probidad, la transparencia, el rechazo a la corrupción, y la implementación y sostenibilidad de los sistemas de gestión y control.</t>
  </si>
  <si>
    <t>• Esquema de reconocimientos a la gestión pública de las entidades distritales implementado y evaluado.
• Proponer, validar, desarrollar y evaluar las estrategias orientadas a fortalecer la cultura organizacional, la probidad, la transparencia y el rechazo a la corrupción
• Línea de investigación para el posicionamiento del observatorio de transparencia e integridad.</t>
  </si>
  <si>
    <t>La meta de ejecución trazada para esta vigencia, fue cumplida satisfactoriamente, de lo cual se expone un resumen de cierre, respecto a la gestión realizada:   NO REPORTA INFORMACIÓN</t>
  </si>
  <si>
    <t>P101A2 Formular, implementar y evaluar la política de transparencia y lucha contra la corrupción en el distrito capital.</t>
  </si>
  <si>
    <t>Lineamientos en materia de gestión ética, armonización de la Ley de transparencia, actualización sitios web, riesgos de corrupción, estrategia anti trámites, estrategia de atención al ciudadano, estrategia de rendición de cuentas, y estandarización del proceso de compras y contratación</t>
  </si>
  <si>
    <t>Número de lineamientos en materia de gestión ética, armonización de la Ley de transparencia, actualización sitios web, riesgos de corrupción, estrategia anti trámites, estrategia de atención al ciudadano, estrategia de rendición de cuentas, y estandarización del proceso de compras y contratación, realizadas</t>
  </si>
  <si>
    <t>Sumatoria de lineamientos en materia de gestión ética, armonización de la Ley de transparencia, actualización sitios web, riesgos de corrupción, estrategia anti trámites, estrategia de atención al ciudadano, estrategia de rendición de cuentas, y estandarización del proceso de compras y contratación, realizadas</t>
  </si>
  <si>
    <t>• Definir las temáticas, elaborar y validar los lineamientos  en materia de gestión ética, armonización de la Ley de transparencia, actualización sitios web, riesgos de corrupción, estrategia anti trámites, estrategia de atención al ciudadano, estrategia de rendición de cuentas, y estandarización del proceso de compras y contratación.</t>
  </si>
  <si>
    <t xml:space="preserve">La meta de ejecución trazada para esta vigencia, fue cumplida satisfactoriamente, de lo cual se expone un resumen de cierre, respecto a la gestión realizada:   Se  avanzó en el  Documento Técnico del  lineamiento, relacionado con el plan de gestión ética el cual contiene definición temática y metodológica para abordar la construcción de planes de integridad  de las Entidades Distritales. 
Se elaboró documento técnico de soporte del lineamiento "Guía para la Implementación del Código de Integridad"; se realizó mesa técnica de validación del lineamiento con la participación del DAFP, la Secretaría de la Transparencia, la Oficina Asesora de Planeación y la Dirección de Talento Humano de la Secretaría General; se analizaron e incorporaron las observaciones recibidas de la mesa técnica. Se elaboró documento técnico de soporte del lineamiento "Recomendaciones para el fortalecimiento de los Planes Anticorrupción y de Atención al Ciudadano (PAAC) del Distrito Capital”.
Se realizó mesa técnica de validación del lineamiento con la participación de la Alta Consejería TIC y la Subsecretaría de Servicio a la Ciudadanía.
Con lo anterior, se cumplió con la meta establecida para la vigencia.   </t>
  </si>
  <si>
    <t xml:space="preserve">Lineamientos para la implementación y sostenibilidad del Sistema Integrado de Gestión, la ley de transparencia y la ley anticorrupción. </t>
  </si>
  <si>
    <t xml:space="preserve">Número de lineamientos técnicos para  la implementación y sostenibilidad del Sistema Integrado de Gestión, Ley de transparencia y Ley Anticorrupción. </t>
  </si>
  <si>
    <t xml:space="preserve">Sumatoria de lineamientos técnicos para  la implementación y sostenibilidad del Sistema Integrado de Gestión, Ley de transparencia y Ley Anticorrupción. </t>
  </si>
  <si>
    <t>• Definir las temáticas, elaborar y validar los lineamientos necesarios para  para  la implementación y sostenibilidad del Sistema Integrado de Gestión, Ley de transparencia y Ley Anticorrupción, y realizar el acompañamiento necesario para su implementación en las entidades distritales.</t>
  </si>
  <si>
    <t>La meta de ejecución trazada para esta vigencia, fue cumplida satisfactoriamente, de lo cual se expone un resumen de cierre, respecto a la gestión realizada:   Se elaboró la primera versión del documento “línea de intervención institucional de la política pública de transparencia, probidad y no tolerancia con la corrupción”.  Se realizó la revisión, actualización y entrega a la Veeduría Distrital de este  documento y del documento de soporte de la política pública de transparencia, probidad y no tolerancia con la corrupción.
Se convocó a la Comisión Distrital de Sistemas para la aprobación del lineamiento "Guía de sitios web". El cual fue aprobado y expedido mediante Resolución 003 de 2017 de la Comisión Distrital de Sistemas.
Se convocó a Comisión Intersectorial del Sistema Integrado de Gestión donde se presentó el lineamiento de "Inducción y reinducción".  Se aprobó el lineamiento. 
Se realizaron mesas de validación de las líneas de intervención institucional para la Política Pública de Transparencia, en el marco de las cuales se solicitó el diligenciamiento de un formato de captura de información relacionada con cada una de las temáticas planteadas en la línea. 
Se realizaron tres (3) asistencias técnicas en cuanto a la adquisición, implementación y manejo del SGDEA a las siguientes entidades distritales: Secretaría de Integración Social, Secretaría Distrital de Hábitat y Secretaría de Educación.
Con lo anterior, se cumplió con la meta establecida para la vigencia.</t>
  </si>
  <si>
    <t>P101A2 Formular e implementar la política de transparencia y lucha contra la corrupción en el distrito capital.</t>
  </si>
  <si>
    <t>Política de transparencia y lucha contra la corrupción formulada, implementada y evaluada.</t>
  </si>
  <si>
    <t>Porcentaje de avance en la formulación e implementación de la Política pública de transparencia y lucha contra la corrupción.</t>
  </si>
  <si>
    <t xml:space="preserve">(Avance en la implementación de la Política pública de transparencia y lucha contra la corrupción desarrollada por fases / Total de fases programadas para la implementación de la Política pública de transparencia y lucha contra la corrupción)*100  </t>
  </si>
  <si>
    <t>• Formular, implementar y evaluar la política de transparencia y lucha contra la corrupción en el distrito capital.</t>
  </si>
  <si>
    <t xml:space="preserve">La meta de ejecución trazada para esta vigencia, fue cumplida satisfactoriamente, de lo cual se expone un resumen de cierre, respecto a la gestión realizada:   Se consiguió la aprobación por parte del Comité Sectorial del documento de planteamiento de necesidad de política pública de integridad, transparencia y no tolerancia con la corrupción.
Se desarrollaron mesas técnicas con la Veeduría Distrital, Secretaría Distrital de Gobierno y Secretaría Distrital de Planeación para la construcción del plan de acción de implementación de la Política Pública de Transparencia; se contó con la participación de las localidades, las entidades distritales y las entidades privadas, ONGs y Academias, en el marco de esta actividad, se solicitó el diligenciamiento de un formato de captura de información relacionada con las acciones que se encuentran en desarrollo en las entidades distritales, y como parte de la metodología, de las acciones que consideraban pertinentes desarrollar en cada materia con el objetivo de tener una gestión más transparente.
Se elaboró la propuesta de árbol de problemas y del documento estratégico de la política y se definió el Cronograma de formulación de política. 
Se realizó la consolidación y análisis de la información recopilada para retroalimentar el proceso de formulación de la Política Pública de Transparencia, específicamente la elaboración del CONPES Distrital, de conformidad con las directrices de la Secretaría Distrital de Planeación. 
</t>
  </si>
  <si>
    <t>P101A3 Diseñar, formular e implementar un Sistema de Alertas Tempranas que articule los diferentes sistemas de información existentes para la toma de medidas preventivas en ámbitos focalizados en riesgos de corrupción.</t>
  </si>
  <si>
    <t>Sistema de Alertas tempranas que articule los diferentes sistemas de información existentes para la toma de medidas preventivas en ámbitos focalizados.</t>
  </si>
  <si>
    <t>Un Sistema de Alertas tempranas que articule los diferentes sistemas de información existentes para la toma de medidas preventivas en ámbitos focalizados, realizado</t>
  </si>
  <si>
    <t xml:space="preserve">(Avance en la puesta en marcha del Sistema de Alertas tempranas desarrollada por fases / Total de fases programadas para la puesta en marcha del Sistema de Alertas tempranas)*100  </t>
  </si>
  <si>
    <t>• Realizar la identificación, conceptualización, implementación, divulgación y seguimiento a la puesta en marcha del Sistema de Alertas Tempranas.</t>
  </si>
  <si>
    <t xml:space="preserve">La meta de ejecución trazada para esta vigencia, fue cumplida satisfactoriamente, de lo cual se expone un resumen de cierre, respecto a la gestión realizada:   
Se construyó el documento de conceptualización del Sistema de Alertas Tempranas, el cual contiene una conceptualización de la gestión del riesgo de corrupción y la identificación de posibles mejoras a la administración del riesgo.
Con lo anterior, se cumplió con la meta establecida para la vigencia.
</t>
  </si>
  <si>
    <t>No acumulativas</t>
  </si>
  <si>
    <t xml:space="preserve">P101A7 Cualificar y capacitar a servidores públicos </t>
  </si>
  <si>
    <t>3. Fortalecer las competencias del las y los servidores de las entidades distritales en temas transversales de gestión pública.</t>
  </si>
  <si>
    <t>Diseño y desarrollo de talleres y programas virtuales en materia de transparencia, gestión del riesgo de corrupción, formulación de estrategias anti trámites, gestión documental y atención al ciudadano.</t>
  </si>
  <si>
    <t>Número de programas de formación desarrollados</t>
  </si>
  <si>
    <t xml:space="preserve">Sumatoria de programas de formación desarrollados en temas transversales de gestión pública. </t>
  </si>
  <si>
    <t>• Desarrollar cursos de formación relacionados con temas de gestión pública aplicables al D. C.</t>
  </si>
  <si>
    <t>La meta de ejecución trazada para esta vigencia, fue cumplida satisfactoriamente, de lo cual se expone un resumen de cierre, respecto a la gestión realizada:   Se suscribió convenio con la Unidad Administrativa Especial de Catastro Distrital, Secretaría Jurídica Distrital y con la Universidad Nacional Abierta a Distancia.
Se elaboró el documento técnico para la contratación del programa de formación para el Distrito Capital. Se realizaron reuniones y mesas técnicas para la definición de contenidos. Se realizó trabajo de campo en las entidades distritales para la socialización e invitación a funcionarios en la estrategia de formación. Se desarrollaron cursos  para los colaboradores de la Secretaría General.
Se elaboró el histórico de graduados de los programas de formación virtual desarrollados por la Secretaría General, así como de los contratos suscritos entre 2002 y 2010 sobre este tema.
Se elaboró propuesta de temáticas para el programa de formación virtual 2018.
Se finalizó el proceso de formación desarrollado en el marco del convenio con la UNAD.
Con lo anterior, se cumplió con la meta establecida para la vigencia.</t>
  </si>
  <si>
    <t>P102A3 Adecuar y modernizar la estructura e instancias de coordinación, Observatorios del Distrito Capital, así como los códigos de buen gobierno de las entidades descentralizadas</t>
  </si>
  <si>
    <t xml:space="preserve">2. Fortalecer la gestión pública distrital a través de la ejecución de la Política Pública de Desarrollo Institucional para mejorar la estructura general del distrito y su sistema de coordinación. </t>
  </si>
  <si>
    <t>Estrategias para la medición y el fortalecimiento del sistema de coordinación y la modernización de la gestión pública distrital.</t>
  </si>
  <si>
    <t>Número de estrategias enfocadas en la medición y el fortalecimiento institucional distrital a través de la racionalización de instancias y la modernización de la gestión pública distrital.</t>
  </si>
  <si>
    <t>Sumatoria de estrategias enfocadas en la medición y el fortalecimiento institucional distrital a través de la racionalización de instancias y la modernización de la gestión pública distrital.</t>
  </si>
  <si>
    <t>• Concertar la estrategia de mejoramiento y fortalecimiento con las entidades, según el ranking del IDID.
• Consolidar el Banco de Conceptos de la DDDI.
• Diseñar e implementar estrategias basadas en la modernización de la gestión pública distrital.
• Elaborar, aprobar y socializar lineamientos para la creación y operación de instancias de coordinación en el Distrito Capital.
• Elaborar, aprobar y socializar lineamientos para la operación de los observatorios en el Distrito Capital.
• Emitir conceptos técnicos sobre estructura administrativa distrital y su sistema de coordinación.
• Formalizar y operar las mesas técnicas para la validación y aprobación de lineamientos, herramientas e instrumentos de política.
• Participar en el comité negociador con los sindicatos del D. C., realizar la secretaría técnica, y el seguimiento al cumplimiento de los acuerdos.
• Participar en las instancias de coordinación asignadas.
• Realizar la medición del IDID entidades, hospitales y localidades 2016 y elaborar el correspondiente informe de análisis de resultados.
• Proponer y desarrollar un programa de investigación enfocado en temas trasversales de gestión pública
• Racionalizar las instancias que conforman el sistema de coordinación distrital, fortalecerlo y desarrollar el mecanismo de seguimiento.</t>
  </si>
  <si>
    <t>La meta de ejecución trazada para esta vigencia, fue cumplida satisfactoriamente, de lo cual se expone un resumen de cierre, respecto a la gestión realizada:   Durante la vigencia, se emitieron cincuenta y nueve (59) conceptos técnicos. Se realizaron pruebas y se cargó información al Banco de Conceptos.
Se elaboró el documento de lineamiento para observatorios y con  el lineamiento de manejo de instancias de coordinación.  Se elaboró matriz de responsables de instancias de coordinación a nivel distrital. Se participó en las instancias de coordinación asignadas a la DDDI.
Se realizó la socialización del IDID, entrega de resultados IDID 2015 por entidad,  consolidado del IDID de las entidades distritales con corte 31 de diciembre de 2016. Se elaboró documento propuesta IDID 2016 - 2019 con el análisis final de la metodología del IDID y las respectivas recomendaciones. 
Se instaló la mesa de negociación con sindicatos, para lo cual se realizaron los trámites de permisos y sesiones preparatorias correspondientes, además de elaborar el consolidado de los pliegos de peticiones de los sindicatos. Se firmó del acuerdo laboral con los representantes de las organizaciones sindicales. Se conformó la mesa de trabajo para seguimiento en la implementación de los acuerdos laborales pactados en vigencias anteriores.  Se realizó el seguimiento a los compromisos adquiridos en los acuerdos sindicales en el marco del comité de desarrollo administrativo.
Con lo anterior, se cumplió con la meta establecida para la vigencia.</t>
  </si>
  <si>
    <t>Política Pública de Desarrollo Institucional del Distrito Capital formulada, aprobada, implementada y evaluada.</t>
  </si>
  <si>
    <t>Porcentaje de avance en la formulación, aprobación,implentación y evaluación de la Política pública de Desarrollo Institucional del Distrito Capital.</t>
  </si>
  <si>
    <t xml:space="preserve">(Avance en la implementación de la Política pública de Desarrollo Institucional del Distrito Capital desarrollada por fases / Total de fases programadas para la implementación de la Política pública de Desarrollo Institucional del Distrito Capital)*100  </t>
  </si>
  <si>
    <t>• Realizar la concertación de la Política de Desarrollo Institucional en el D.C. y proponer, validar, desarrollar y evaluar las estrategias para su implementación.</t>
  </si>
  <si>
    <t xml:space="preserve">La meta de ejecución trazada para esta vigencia, fue cumplida satisfactoriamente, de lo cual se expone un resumen de cierre, respecto a la gestión realizada:   Se realizó la revisión de documentación de formulación de la Política de Desarrollo Institucional, y se realizó la verificación de contenidos de conformidad con las orientaciones metodológicas de la Secretaría Distrital de Planeación.
Se realizó mesa de trabajo con la Secretaría Distrital de Planeación con la finalidad de revisar insumos que permitieran dar cuenta de la pertinencia de una política de Desarrollo Institucional. Se verificaron los requisitos de una política pública, incluyendo la participación de las partes interesadas en su formulación, la relación con políticas y reglamentación del nivel nacional, la definición de una problemática de carácter distrital que involucre tanto al sector privado como a la ciudadanía, así como la definición de indicadores que den cuenta de la línea base y permitan el posterior seguimiento y evaluación de la intervención realizada.
Se elaboró árbol de problemas de la Política Pública de Desarrollo Institucional, basado en el documento técnico de soporte y la metodología para la formulación y diseño de políticas públicas establecida por la Secretaría Distrital de Planeación, el cual se puso a consideración de diferentes actores para su respectiva validación, a través de mesas técnicas y oficios remisorios.
Con lo anterior, se cumplió con la meta establecida para la vigencia.  </t>
  </si>
  <si>
    <t>4. Fortalecer la modalidad del teletrabajo y sus procesos permitiendo mejorar la gestión en la administración distrital.</t>
  </si>
  <si>
    <t xml:space="preserve">Estrategias para la divulgación, implementación y seguimiento del teletrabajo en las instituciones del distrito. </t>
  </si>
  <si>
    <t xml:space="preserve">Numero de estrategias orientadas a la divulgación, promoción e implementación del teletrabajo en las entidades del distrito </t>
  </si>
  <si>
    <t xml:space="preserve">Sumatoria de estrategias orientadas a la divulgación, promoción e implementación del teletrabajo en las entidades del distrito </t>
  </si>
  <si>
    <t>• Diseñar y desarrollar estrategias para divulgar y promocionar el teletrabajo en las entidades del distrito.
• Realizar el acompañamiento metodológico a la Secretaría General en la implementación del teletrabajo.
• Diseñar y desarrollar estrategias para la promoción e implementación del teletrabajo en las entidades del distrito.</t>
  </si>
  <si>
    <t xml:space="preserve">La meta de ejecución trazada para esta vigencia, fue cumplida satisfactoriamente, de lo cual se expone un resumen de cierre, respecto a la gestión realizada:   Se realizó contacto con el Ministerio de Tecnologías de la Información y Comunicaciones para la definición de estrategias conjuntas para promover la implementación del teletrabajo en las entidades del Distrito Capital.
Se elaboró propuesta de estrategia para la implementación del teletrabajo en la Secretaría General, a partir de los resultados de las pruebas piloto realizadas en años anteriores. 
Se realizó la conceptualización de la estrategia 1: fortalecimiento del teletrabajo distrital y se dio inició al desarrollo de la misma, a través de asesorías y acompañamientos a las entidades distritales. Se plantea la firma del "pacto por el teletrabajo" de las entidades que no se han adherido a la iniciativa. 
Se elaboró documento preliminar de conceptualización de la estrategia 2: proyecto día sin carro día de teletrabajo.
Se expidió la Circular 043 de 2017 con dos propósitos: Sensibilización a  directivos distritales sobre la importancia del modelo laboral y la implementación definitiva en las entidades.
Como resultado final, se tiene que 8% de las Entidades Distritales adoptó teletrabajo; 24% se encuentran en evaluación del piloto de teletrabajo; 38% se encuentran en fase preparatoria y 30% no ha iniciado el proceso.
Con lo anterior, se cumplió con la meta establecida para la vigencia.  </t>
  </si>
  <si>
    <t>33A</t>
  </si>
  <si>
    <t>P101A9 Optimizar  y administrar el observatorio de integridad de transparencia del Distrito Capital</t>
  </si>
  <si>
    <t>Documento de analisis</t>
  </si>
  <si>
    <t>Observatorio de Integridad y Transparencia del Distrito Capital analizado</t>
  </si>
  <si>
    <t>La meta de ejecución trazada para esta vigencia, fue cumplida satisfactoriamente, de lo cual se expone un resumen de cierre, respecto a la gestión realizada:   0000</t>
  </si>
  <si>
    <t>33B</t>
  </si>
  <si>
    <t xml:space="preserve">Proyecto de Política pública de Transparencia </t>
  </si>
  <si>
    <t>Proyecto de Política pública de Transparencia formulado</t>
  </si>
  <si>
    <t>33C</t>
  </si>
  <si>
    <t>P102A4 Aplicar, implementar y ajustar el Índice de Desarrollo Institucional Distrital</t>
  </si>
  <si>
    <t>Índice de Desarrollo Institucional implementado</t>
  </si>
  <si>
    <t>Subdirección Técnica de Desarrollo Institucional</t>
  </si>
  <si>
    <t xml:space="preserve">P101A10 Adecuar y modernizar el Sistema Integrado de Gestión y adoptar su manual de operación </t>
  </si>
  <si>
    <t xml:space="preserve">Documentos técnicos de soporte para la modernización de las entidades distritales. 
</t>
  </si>
  <si>
    <t>Número de documentos técnicos de soporte para la modernización de las entidades distritales.</t>
  </si>
  <si>
    <t>Sumatoria de documentos técnicos de soporte para la modernización de las entidades distritales.</t>
  </si>
  <si>
    <t>• Elaborar documento técnico de soporte para la campañas de cambio comportamental.
• Elaborar documentos técnicos de soporte para la definición de las metodologías de presentación de informes de los Jefes de Control Interno (o quien haga sus veces).
• Elaborar documentos técnicos de soporte que aporten a la construcción de lineamientos, herramientas, metodologías y demás instrumentos de gestión.
• Elaborar el documento técnico de soporte de la política pública de transparencia, probidad y no tolerancia con la corrupción, en su componente institucional.
• Elaborar el documento técnico de soporte para la conceptualización del Sistema de Alertas Tempranas, previa revisión y análisis de los referentes existentes en esta materia.</t>
  </si>
  <si>
    <t xml:space="preserve">La meta de ejecución trazada para esta vigencia, fue cumplida satisfactoriamente, de lo cual se expone un resumen de cierre, respecto a la gestión realizada:   Se desarrollaron mesas técnicas para la consolidación de la primera versión del documento técnico de soporte de la política pública de transparencia, probidad y no tolerancia con la corrupción, en su componente institucional.
Se planteó la articulación del MIPGV2 con el SIG, a través de una presentación de los aspectos conceptuales de los dos modelos.
En coordinación con el Departamento Administrativo de la Función Pública, se establecieron los criterios para realizar la evaluación de los aspectos generales y los componentes de racionalización de trámites y rendición de cuentas del Plan Anticorrupción y de Atención al Ciudadano –PAAC.
Se presentó propuesta de documento técnico de soporte en relación con los planes de gestión ética. 
Se elaboraron los documentos técnicos de soporte de: lecciones aprendidas de la implementación del SIG, articulación SIG – MIPG,  Sistema de Alertas Tempranas, gestión documental, observatorio de transparencia e integridad del D. C., línea institucional de la política de transparencia, lineamiento "Guía para la Implementación del Código de Integridad" y lineamiento "Recomendaciones para el fortalecimiento de los Planes Anticorrupción y de Atención al Ciudadano (PAAC) del Distrito Capital.
Con lo anterior, se cumplió con la meta establecida para la vigencia.  
</t>
  </si>
  <si>
    <t xml:space="preserve">Trimestral </t>
  </si>
  <si>
    <t>Número de estrategias orientadas a fortalecer la cultura organizacional, la probidad, la transparencia, el rechazo a la corrupción, y la implementación y sostenibilidad de los sistemas de gestión y control.</t>
  </si>
  <si>
    <t>Sumatoria de estrategias orientadas a fortalecer la cultura organizacional, la probidad, la transparencia, el rechazo a la corrupción, y la implementación y sostenibilidad de los sistemas de gestión y control, implementadas</t>
  </si>
  <si>
    <t>• Administración del SISIG o sistema de medición y seguimiento a la implementación y sostenibilidad del SIG.
• Realizar el diagnóstico, adecuación y administración del observatorio de integridad y transparencia de Bogotá.
• Realizar la conceptualización y desarrollo de la estrategia relacionada con el desarrollo del PREMI.
• Realizar la conceptualización y desarrollo de la estrategia relacionada con la asesoría y acompañamiento técnico a las entidades distritales.
• Realizar la conceptualización y desarrollo de la estrategia relacionada con la elaboración del Plan Anticorrupción y de Atención al Ciudadano.
• Realizar la conceptualización y desarrollo de la estrategia relacionada con la socialización del Modelo Único de Gestión.
• Realizar la conceptualización y desarrollo de la estrategia relacionada con Rutas de Integridad.</t>
  </si>
  <si>
    <t>La meta de ejecución trazada para esta vigencia, fue cumplida parcialmente, de lo cual se expone un resumen de cierre, respecto a la gestión realizada:   Se realizó acompañamiento a entidades distritales en tema de racionalización de trámites y SUIT.
Se realizó la asesoría y acompañamiento a las entidades que lo solicitaron, en la implementación del Sistema Integrado de Gestión. Se realizó el acompañamiento y consolidación de la información del SISIG.
Se realizó la revisión de los PAAC y se elaboraron las matrices de diagnóstico de los aspectos generales y de los componentes "Estrategia de racionalización de trámites" y "Rendición de Cuentas", para el fortalecimiento de los PAAC.
Se realizaron pruebas Piloto para la implementación del Código de Integridad, el lanzamiento y primera capacitación se realizó a los gestores de ética de la Secretaría General, este pilotaje finalizó con la entrega de los elementos diseñados para tal fin y el desarrollo del test para identificarse con un valor.
Se elaboró la propuesta de despliegue del MIPG articulado con el SIG. Se plantearon acciones de alistamiento distrital para la posterior elaboración del plan de implementación. Se realizó el evento de lanzamiento del MIPG con la participación de más de 500 colaboradores de las entidades distritales, y se realizó la sensibilización en 8 entidades distritales.
Se participó en la semana por la transparencia con un stand en la Gobernación de Cundinamarca y el mural del pacto de la transparencia en la casa museo.
Se elaboró circular para la entrega de cargo de jefes OCI y se realizó el evento de cierre.
 Se elaboró informe relacionado con el reporte de cumplimiento de metas plan de desarrollo.
Se elaboró el documento para el desarrollo del PREMI, el cual fue presentado al Asesor para la modernización del Distrito.</t>
  </si>
  <si>
    <t>Programas de formación desarrollados.</t>
  </si>
  <si>
    <t>Número de programas de formación desarrollados en temas transversales de gestión pública.</t>
  </si>
  <si>
    <t>Sumatoria de programas de formación desarrollados en temas transversales de gestión pública.</t>
  </si>
  <si>
    <t>• Desarrollar cursos de formación específicos, de iniciativa propia o a través de la consolidación de alianzas con otras entidades.
• Estructurar el histórico del Programa de Formación de la Secretaría General y recopilar los contenidos de los correspondientes diplomados, cursos, graduados, alianzas, convenios y contratos que se han realizado durante las diferentes vigencias, en el marco de su desarrollo.
• Realizar el acompañamiento al desarrollo de cursos de formación relacionados con temas de gestión pública aplicables al D. C.</t>
  </si>
  <si>
    <t xml:space="preserve">La meta de ejecución trazada para esta vigencia, fue cumplida satisfactoriamente, de lo cual se expone un resumen de cierre, respecto a la gestión realizada:   Se realizaron acercamientos con la Unidad Administrativa Especial de Catastro Distrital, la Secretaría Jurídica Distrital, el Instituto Distrital de Gestión de Riesgos y Cambio Climático, el Departamento Administrativo del Servicio Civil Distrital y entes universitarios, para realizar alianzas estratégicas y convenios en materia de formación.
Se elaboró el documento técnico para la contratación del programa de formación para el Distrito Capital. 
Se realizaron reuniones y mesas técnicas para la definición de contenidos.
Se suscribieron convenios con la UNAD, la UEA Catastro Distrital y la Secretaría Jurídica Distrital. En el marco deco los convenios, se desarrollaron los cursos programados. 
Se elaboró el histórico de graduados de los programas de formación virtual desarrollados por la Secretaría General, así como de los contratos suscritos entre 2002 y 2010 sobre este tema.
Se elaboró propuesta de temáticas para el programa de formación virtual 2018.
Con lo anterior, se cumplió con la meta establecida para la vigencia. </t>
  </si>
  <si>
    <t>Subdirección de Imprenta Distrital</t>
  </si>
  <si>
    <t>P201A3 Aplicar medición de satisfacción de los servicios prestados en la Red CADE, Red CLAVs, canales de interacción ciudadana de la Secretaría General, en los puntos de atención de la Administración Distrital y de los servicios prestados por el Archivo de Bogotá y la imprenta distrital.</t>
  </si>
  <si>
    <t>Mejorar el  Nivel de respuesta a las solicitudes de publicación oficial  de las entidades, organismos y órganos de control del Distrito Capital</t>
  </si>
  <si>
    <t>Publicación del Registro Distrital para garantizar la publicidad, certeza y seguridad jurídica de las actuaciones del Distrito Capital</t>
  </si>
  <si>
    <t>Las solicitudes de publicación oficial  de las entidades, organismos y órganos de control del Distrito Capital, son tramitadas oportunamente</t>
  </si>
  <si>
    <t>(Sumatoria de solicitudes de publicación oficial  tramitadas oportunamente/ Total de solicitudes de publicación oficial recibidas)*100</t>
  </si>
  <si>
    <t>• Publicar oportunamente en el Registro Distrital la totalidad de los actos administrativos remitidos por las entidades distritales</t>
  </si>
  <si>
    <t xml:space="preserve">La meta de ejecución trazada para esta vigencia, fue cumplida satisfactoriamente, de lo cual se expone un resumen de cierre, respecto a la gestión realizada:   Se publicaron 1.517 actos administrativos solicitados por las entidades, organismos y órganos de control del Distrito Capital, cumpliendo con los plazos, procedimiento, requisitos y demás estipulaciones reglamentadas en el  Modelo de Gerencia Jurídica Pública del Distrito Capital, adoptado por el Decreto 654 de 2011. Estos actos administrativos se publicaron física y virtualmente en la dirección pública 
Adicionalmente, se envió la información de los registros distritales publicados en PDF y Word a la Secretaría Jurídica Distrital, para efectos de actualización del régimen legal. 
Con lo anterior, se cumplió con la meta establecida para la vigencia. </t>
  </si>
  <si>
    <t>Mejorar el índice de satisfacción de las entidades distritales en el servicio de impresión oficial que desarrolla la Imprenta Distrital</t>
  </si>
  <si>
    <t>Impresiones oficiales de entidades, organismos y órganos de control del Distrito Capital, realizados satisfactoriamente</t>
  </si>
  <si>
    <t>Plan de mantenimiento ejecutado</t>
  </si>
  <si>
    <t xml:space="preserve">(Número de máquinas y equipos utilizados en el proceso de artes gráficas cubiertos dentro del Plan de Mantenimiento / Número Total de máquinas y equipos utilizados en el proceso de artes gráficas)*100 </t>
  </si>
  <si>
    <t>• Elaborar y ejecutar un Plan de Mantenimiento que cubra la totalidad de máquinas y equipos de artes gráficas</t>
  </si>
  <si>
    <t xml:space="preserve">La meta de ejecución trazada para esta vigencia, fue cumplida satisfactoriamente, de lo cual se expone un resumen de cierre, respecto a la gestión realizada:   Se definieron procesos de contratación para máquinas y equipos. Se radicaron en la Dirección de Contratación las solicitudes correspondientes al 100% de los equipos que demandan contrato de prestación de servicios de mantenimiento preventivo y correctivo. Se realizó la contratación para garantizar el mantenimiento preventivo y correctivo de las máquinas y equipos.
Se ejecutaron las jornadas preventivas recurrentes y correctivas imprevistas, necesarias para garantizar la operación eficiente y continua de la maquinaria y equipo de artes gráficas de la Imprenta Distrital. 
Con lo anterior, se cumplió con la meta establecida para la vigencia. </t>
  </si>
  <si>
    <t>Los servicios de impresión oficial han sido prestados a satisfacción</t>
  </si>
  <si>
    <t>Promedio de evaluación de las encuestas de satisfacción de los servicios de impresión oficial prestados</t>
  </si>
  <si>
    <t>• Aplicar encuesta de satisfacción a las entidades, organismos y órganos de control del Distrito a quienes se efectúen trabajos de impresión oficial</t>
  </si>
  <si>
    <t>La meta de ejecución trazada para esta vigencia, fue cumplida satisfactoriamente, de lo cual se expone un resumen de cierre, respecto a la gestión realizada:   Para medir el nivel de satisfacción de los servicios prestados por la Subdirección de Imprenta Distrital, durante la vigencia, se aplicaron 41 encuestas a diferentes entidades del Distrito, el resultado obtenido fue el 92.33% de satisfacción. 
Este instrumento contempló variables relacionadas con la agilidad, recepción de insumos, calidad de la información, facilidad de comunicación y calidad de los trabajos impresos.</t>
  </si>
  <si>
    <t>Los residuos del proceso productivo de la Imprenta Distrital han sido dispuestos de forma adecuada</t>
  </si>
  <si>
    <t>(Cantidad de residuos productivos dispuestos adecuadamente/Cantidad de residuos productivos generados)*100</t>
  </si>
  <si>
    <t>• Disponer adecuadamente la totalidad de los residuos del proceso productivo de la Imprenta Distrital</t>
  </si>
  <si>
    <t xml:space="preserve">La meta de ejecución trazada para esta vigencia, fue cumplida satisfactoriamente, de lo cual se expone un resumen de cierre, respecto a la gestión realizada:   Se desarrolló la formulación de ficha técnica y proceso precontractual para el manejo integral hasta su disposición final de los residuos líquidos y sólidos peligrosos.
Se efectuó la disposición adecuada de papel retal a través de gestores ambientales autorizados.
Se inició la ejecución del contrato 4211200-498-2017, cuyo objeto es Prestar servicios de recolección, transporte y disposición final de los residuos sólidos y líquidos peligrosos generados por la Secretaría General de la Alcaldía Mayor de Bogotá D.C.  En cumplimiento con el objeto de este contrato, se efectuó la recolección, transporte y disposición final de 5.738 kilos de residuos sólidos y  líquidos peligros.
Por intermedio de las asociaciones de recicladores con las que se suscribió el Acuerdo de corresponsabilidad, ser logró  la selección y retiro para aprovechamiento de los residuos de papel retal, cartón,  papel periódico y planchas de aluminio. Como resultado se logró dar disposición adecuada de 18.638 kilos de residuos generados. 
Se tramitó el pago del contrato 4211200-498-2017 por un valor de $1.728.000, equivalentes a la disposición de 1.440 kilos de residuos peligrosos, 50 de ellos generados en el Archivo de Bogotá.
Con lo anterior, se cumplió con la meta establecida para la vigencia. </t>
  </si>
  <si>
    <t>Mejorar y actualizar la infraestructura operativa y capacidad instalada  de la imprenta Distrital</t>
  </si>
  <si>
    <t>Adquisición  de maquinaria y equipos para la modernización del proceso de Artes Gráficas que desarrolla la Imprenta Distrital</t>
  </si>
  <si>
    <t>Máquinas o equipos adquiridos y puestos en funcionamiento</t>
  </si>
  <si>
    <t>Sumatoria de máquinas o equipos adquiridos y puestos en funcionamiento</t>
  </si>
  <si>
    <t>• Adquirir y poner en funcionamiento un equipo de corte para modernizar el proceso de terminados de los productos de artes gráficas
• Adquirir y poner en funcionamiento un equipo para modernizar el proceso de impresión digital 
• Adquirir y poner en funcionamiento un equipo para modernizar el proceso de terminados  de los productos de artes gráficas
• Adquirir y poner en funcionamiento un equipo para modernizar y consolidar el tren de terminados  de los productos de artes gráficas</t>
  </si>
  <si>
    <t xml:space="preserve">La meta de ejecución trazada para esta vigencia, fue cumplida satisfactoriamente, de lo cual se expone un resumen de cierre, respecto a la gestión realizada:   En el anteproyecto de presupuesto 2017 y en el primer comité de contratación de la vigencia, se planteó y aprobó la adquisición de una máquina encaratuladora con guillotina trilateral, teniendo en cuenta el cuello de botella presentado en el proceso de corte en producción. 
Se estructuró la ficha técnica y tramite precontractual para la adquisición de las máquinas requeridas.
En comité asesor de contratación, se aprobó la adquisición de la guillotina trilateral y de los accesorios de comunicación con la encaratuladora. Se solicitó la elaboración de contrato bajo la modalidad de contratación directa por exclusividad. Se suscribió el contrato de compraventa con la sociedad Ferrostaal de Colombia S.A.S.  por un valor de $487.500.000 y  un plazo de ejecución de 4 meses. 
Este indicador se cumplirá una vez se de recibo real y material de la máquina  y su puesta en funcionamiento.
Con lo anterior, se cumplió con la meta establecida para la vigencia. </t>
  </si>
  <si>
    <t>Adquisición de soluciones tecnológicas para la modernización del proceso de elaboración de impresos y de Registro Distrital que desarrolla la Imprenta distrital</t>
  </si>
  <si>
    <t>Herramientas informáticas adquiridas o actualizadas, puestas en funcionamiento</t>
  </si>
  <si>
    <t>Sumatoria de herramientas informáticas adquiridas o actualizadas, puestas en funcionamiento</t>
  </si>
  <si>
    <t>• Actualizar el software del equipo CTP marca Kodak a su última versión disponible
• Adquirir y poner en funcionamiento una herramienta informática para el seguimiento de la producción de la Imprenta Distrital 
• Adquirir y poner en funcionamiento una herramienta informática que administre el Registro Distrital y permita su puesta en servicio en forma virtual</t>
  </si>
  <si>
    <t xml:space="preserve">La meta de ejecución trazada para esta vigencia, fue cumplida satisfactoriamente, de lo cual se expone un resumen de cierre, respecto a la gestión realizada:   Se contrató la actualización del software CTP marca Kodak, así como su mantenimiento. Se llevaron mesas técnicas con la Oficina de TIC de la Secretaría General, representantes de la casa matriz Kodak, el distribuidor autorizado en el territorio colombiano y se determinaron las especificaciones técnicas del servicio a contratar.  
Se suscribió con  DISTRIBUIDORA DE PAPELES S.A.S. contrato de prestación de servicios.
Se efectuó la instalación del software upgrade Prinergy to 8x opción virtual. 
El indicador se cumplirá una vez se reciba a satisfacción la actualización del software del equipo CTP.
Con lo anterior, se cumplió con la meta establecida para la vigencia. </t>
  </si>
  <si>
    <t>42A</t>
  </si>
  <si>
    <t>P502A7 Diseñar la estrategia de divulgación y pedagogía de las acciones de la Imprenta Distrital</t>
  </si>
  <si>
    <t>Incrementar el conocimiento de las entidades distritales y los ciudadanos, respecto a los servicios ofertados por la Imprenta Distrital</t>
  </si>
  <si>
    <t>Estrategia de divulgación y pedagogía de las acciones de la Imprenta Distrital</t>
  </si>
  <si>
    <t>Estrategia de divulgación y pedagogía de las acciones de la Imprenta Distrital diseñada</t>
  </si>
  <si>
    <t>(Actividades de la Estrategia de divulgación y pedagogía realizadas/Actividades de la Estrategia de divulgación y pedagogía programadas)*100</t>
  </si>
  <si>
    <t>Programada para 2018</t>
  </si>
  <si>
    <t>No acumulativa</t>
  </si>
  <si>
    <t>Dirección Distrital de Relaciones Internacionales</t>
  </si>
  <si>
    <t xml:space="preserve">P 104 
Afianzar la efectividad de la cooperación internacional y posicionar a nivel internacional las buenas prácticas en gestión pública desarrolladas en Bogotá. </t>
  </si>
  <si>
    <t xml:space="preserve">P104A1 Diseñar, adoptar e implementar el modelo de cooperación internacional </t>
  </si>
  <si>
    <t>1. Impulsar y profesionalizar la implementación de oportunidades que ofrece el relacionamiento internacional</t>
  </si>
  <si>
    <t>Buenas prácticas identificadas y compartidas para impulsar los proyectos priorizados en Plan de Desarrollo.</t>
  </si>
  <si>
    <t>Número de buenas prácticas identificadas y compartidas</t>
  </si>
  <si>
    <t>Sumatoria de buenas prácticas identificadas y compartidas programadas</t>
  </si>
  <si>
    <t>• Gestionar, contactar y acompañar la correcta identificación de casos exitosos en el exterior para compartir y transferir el conocimiento a los sectores en los temas de su interés.
• Mapear e identificar la oferta y la demanda de necesidades y oportunidades según prioridades de cada sector en materia de buenas prácticas.</t>
  </si>
  <si>
    <t xml:space="preserve">La meta de ejecución trazada para esta vigencia, fue cumplida satisfactoriamente, de lo cual se expone un resumen de cierre, respecto a la gestión realizada:   Con el fin de posicionar a nivel internacional las buenas prácticas en gestión pública desarrolladas en Bogotá, se identificaron y compartieron las siguientes buenas prácticas: Edificaciones para una ciudad en bici, Modelos de gestión para Orquestas Sinfónicas no estatales, Formación de mecánicos de bici, Reconversión rural, Atención de incendios en edificios de gran altura, Política de Cobertura de Protección Social de la Economía Informal, Modelos de desarrollo económico para el área rural de Bogotá y Mejorando la comunicación entre ciudadanos y la Alcaldía.
Adicionalmente, con el Instituto para la Economía Social (IPES) se identificó una necesidad de conocimiento de los diferentes modelos de articulación interagencial que esquematicen iniciativas multisectoriales para hacer llegar la oferta distrital a la ciudadanía de manera complementaria y coordinada.  Con la Secretaría de Cultura se identificó la necesidad en el manejo apropiado de los grafitis. 
En marco del convenio con Bloomberg Associates y del proyecto Urban 95 se buscan metodologías exitosas para crear ciudades pensadas para niños.
Con lo anterior, se cumplió con la meta establecida para la vigencia. </t>
  </si>
  <si>
    <t xml:space="preserve">P104A2 Diseñar e implementar acciones que promuevan la articulación interinstitucional e intersectorial en materia internacional  y la proyección de la Ciudad en el mundo. </t>
  </si>
  <si>
    <t>2. Mejorar la articulación con las entidades distritales, nacionales e internacionales en la gestión de la promoción, proyección y cooperación internacional de la ciudad</t>
  </si>
  <si>
    <t>Acciones de articulación interinstitucional en materia internacional diseñadas e implementadas</t>
  </si>
  <si>
    <t>Número de acciones de articulación interinstitucional</t>
  </si>
  <si>
    <t>Sumatoria de acciones de articulación ejecutadas</t>
  </si>
  <si>
    <t>• Diseñar acciones coordinadas de cooperación según las prioridades sectoriales y fortalecimiento del sistema de información de la cooperación  internacional
• Identificar y desarrollar las acciones de proyección y promoción de ciudad respecto a los proyectos estratégicos del PDD en conjunto con los sectores y entidades distritales</t>
  </si>
  <si>
    <t xml:space="preserve">La meta de ejecución trazada para esta vigencia, fue cumplida satisfactoriamente, de lo cual se expone un resumen de cierre, respecto a la gestión realizada:   Con el fin de mejorar la articulación con las entidades distritales, nacionales e internacionales en la gestión de la promoción y proyección internacional de la ciudad, se desarrollaron las siguientes acciones de articulación interinstitucional: Proyecto de cooperación Urban 95, MOU Quinto Bicentenario, Encuentro de Inversión Extranjera, Red de Bogotanos en el exterior, Estrategia de Mercadeo de Ciudad, Smarter Than y Cities Today 2020.
Con lo anterior, se cumplió con la meta establecida para la vigencia. </t>
  </si>
  <si>
    <t>P104A3 Realizar foros internacionales para difusión de los resultados de la gestión Distrital</t>
  </si>
  <si>
    <t>3. Diseñar e implementar acciones de mercadeo de ciudad que permitan  visibilizar y posicionar a Bogotá a nivel local, nacional e internacional.</t>
  </si>
  <si>
    <t>Acciones de mercadeo de ciudad para posicionar a Bogotá en el contexto internacional diseñadas e implementadas</t>
  </si>
  <si>
    <t>Número de acciones de mercadeo de ciudad desarrolladas</t>
  </si>
  <si>
    <t>Sumatoria de acciones de mercadeo de ciudad  desarrolladas</t>
  </si>
  <si>
    <t>• Apoyar la construcción e implementación de la estrategia de comunicaciones para divulgar a nivel internacional los logros del Distrito Capital
• Diseñar e implementar estrategias de mercadeo de ciudad con actores públicos y privados.
• Participar, tener presencia y/o ser anfitriones en eventos de carácter Internacional.</t>
  </si>
  <si>
    <t>La meta de ejecución trazada para esta vigencia, fue cumplida satisfactoriamente, de lo cual se expone un resumen de cierre, respecto a la gestión realizada:   Durante el 2017, con el fin de diseñar e implementar acciones de mercadeo de ciudad que permitan posesionar a Bogotá a nivel local, nacional e internacional, se desarrollaron las siguientes acciones de mercadeo de ciudad: Bogotá proyecta futuro, One Young World, Micrositio DDRI, Encuentro con consejeros OYW, Revista Dinero “La Nueva Bogotá", 20/20 Cities Today, Bogotá Fashion Week, Ted Mujeres, FILBO, 2da Cumbre de Cultura de CGLU, BAM, BOOM, Festivales al parque, Cumpleaños Bogotá y Eurocine, entre otros.
Con lo anterior se cumplió con el 100% de la meta establecida para la vigencia.</t>
  </si>
  <si>
    <t xml:space="preserve">Lograr la proyección de los resultados del distrital a través de foros internacionales </t>
  </si>
  <si>
    <t>Foros internacionales realizados</t>
  </si>
  <si>
    <t>Número de acciones realizados</t>
  </si>
  <si>
    <t>Sumatoria de eventos y campañas realizadas</t>
  </si>
  <si>
    <t xml:space="preserve">• 1 Realizar la programación de foros internacionales de cada vigencia.
2. Ejecutar la programación </t>
  </si>
  <si>
    <t>La meta de ejecución trazada para esta vigencia, fue cumplida satisfactoriamente, de lo cual se expone un resumen de cierre, respecto a la gestión realizada:   Durante el 2017, con el fin de lograr la proyección del Distrito a través de foros internacionales, se realizaron los siguientes eventos y campañas: Miradas Cruzadas sobre ciudades sostenibles, Metro Bogotá, Congreso Movilización Social y derecho a la ciudad, Foro Servicio al Ciudadano, Años cruzados Colombia-Francia, Agua, saneamiento y residuos y RED muévete mejor de Bogotá.
Con lo anterior se cumplió con el 100% de la meta establecida para la vigencia.</t>
  </si>
  <si>
    <t>Mejorar la articulación con las entidades distritales, nacionales e internacionales en la gestión de la promoción, proyección y cooperación internacional de la ciudad</t>
  </si>
  <si>
    <t>Número de accionas de cooperación realizadas</t>
  </si>
  <si>
    <t>Sumatoria de acciones de articulación realizadas</t>
  </si>
  <si>
    <t>• 1 Diseñar acciones coordinadas cooperación internacional según las prioridades sectoriales
2 Desarrollar las acciones cooperación internacional de ciudad respecto a los proyectos estratégicos del PDD en conjunto con los sectores y entidades distritales.</t>
  </si>
  <si>
    <t>La meta de ejecución trazada para esta vigencia, fue cumplida satisfactoriamente, de lo cual se expone un resumen de cierre, respecto a la gestión realizada:   Durante el 2017, con el fin de diseñar e implementar acciones que promuevan la articulación en materia internacional y la proyección de Bogotá en el mundo, se realizaron las siguientes acciones de articulación: Taller APC, Charla Cooperación internacional en Colombia: retos y oportunidades para Bogotá y Taller Bus Rapid Transit.
Con lo anterior, se cumplió con la meta establecida para la vigencia.</t>
  </si>
  <si>
    <t>Tener una herramienta referente de cooperación internacional para el Distrito</t>
  </si>
  <si>
    <t>Modelo de Cooperación internacional implementado</t>
  </si>
  <si>
    <t>Cantidad de avance en la construcción e implementación del modelo de cooperación</t>
  </si>
  <si>
    <t>(Número de etapas realizadas / Número de etapas programadas)*100</t>
  </si>
  <si>
    <t>• 1. Construcción del modelo conceptual de cooperación Internacional
2. Implementación del modelo</t>
  </si>
  <si>
    <t>La meta de ejecución trazada para esta vigencia, fue cumplida satisfactoriamente, de lo cual se expone un resumen de cierre, respecto a la gestión realizada:   Se construyó el documento Estrategia de cooperación internacional, el cual brinda lineamientos estratégicos para el aprovechamiento de la cooperación internacional en el Distrito, con una identificación clara de los proyectos estratégicos y las herramientas para la consecución de cooperación con aliados estratégicos. Este se encuentra estructurando con los siguientes capítulos: Entendiendo la cooperación internacional, Fundamentos de una Estrategia de cooperación internacional para Bogotá, Institucionalidad para una estrategia en la materia, Estado actual de la cooperación internacional de Bogotá, Estrategia y Conclusiones y recomendaciones.
Con lo anterior, se cumplió con la meta establecida para la vigencia.</t>
  </si>
  <si>
    <t>Subdirección de Proyección Internacional</t>
  </si>
  <si>
    <t>Número de foros realizados</t>
  </si>
  <si>
    <t>La meta de ejecución trazada para esta vigencia, fue cumplida satisfactoriamente, de lo cual se expone un resumen de cierre, respecto a la gestión realizada:   Durante la vigencia con el propósito de lograr proyección del Distrito a través de buenas practicas a nivel internacional, se desarrollaron los siguientes dos (2) eventos y campañas: 
a. Eurocine 
b.Semana bici (foro Bicitando al mundo).
Con lo anterior, se cumplió con la meta establecida para la vigencia.</t>
  </si>
  <si>
    <t>La meta de ejecución trazada para esta vigencia, fue cumplida satisfactoriamente, de lo cual se expone un resumen de cierre, respecto a la gestión realizada:   Durante la vigencia2017, con el fin de diseñar e implementar acciones que promuevan la articulación en materia internacional y la proyección de Bogotá en el mundo, se realizaron las siguientes dos (2) acciones de cooperación:
a. Congreso Distrital de Gestión del Riesgo de Desastres y Cambio Climático.
b. Exposición Bogotá proyecta futuro.
Con lo anterior, se cumplió con la meta establecida para la vigencia.</t>
  </si>
  <si>
    <t>Subsecretaría de Servicio a la Ciudadanía</t>
  </si>
  <si>
    <t>P 203
Ampliar la cobertura de servicios a través de los diferentes canales de interacción ciudadana</t>
  </si>
  <si>
    <t>P203A3 Elaborar campaña de difusión de los canales de atención y de los servicios</t>
  </si>
  <si>
    <t>Desarrollar mecanismos de evaluación del servicio</t>
  </si>
  <si>
    <t>Campañas de divulgación del servicio y cultura ciudadana</t>
  </si>
  <si>
    <t>Campañas de divulgación del servicio y cultura ciudadana realizadas</t>
  </si>
  <si>
    <t>Sumatoria de campañas de divulgación del servicio y cultura ciudadana realizadas</t>
  </si>
  <si>
    <t>• Realizar el apoyo a actividades de medición, evaluación y seguimiento a los canales de interacción ciudadana y seguimiento a la atención de las solicitudes ciudadanas</t>
  </si>
  <si>
    <t>La meta de ejecución trazada para esta vigencia, fue cumplida satisfactoriamente, de lo cual se expone un resumen de cierre, respecto a la gestión realizada:   El contrato realizado se finalizó con éxito, durante su ejecución se reportó información importante para la toma de decisiones en las áreas de la Subsecretaría de Servicio a la Ciudadanía</t>
  </si>
  <si>
    <t>Mejorar la experiencia de los ciudadanos en su relación con la Administración Distrital</t>
  </si>
  <si>
    <t>Atención eficiente a la ciudadanía</t>
  </si>
  <si>
    <t>Nivel de satisfacción de los ciudadanos con los servicios prestados</t>
  </si>
  <si>
    <t>Promedio de días de direccionamiento de peticiones ciudadanas registradas en la Central del SDQS hacia las entidades competentes</t>
  </si>
  <si>
    <t>• Contratación y realización de medición de satisfacción de los servicios prestados en la Red CADE y en los puntos de atención de la Administración Distrital.
• Contratar y desarrollar una herramienta de gestión del conocimiento y cualificación 
• Mejoramiento de servicio y contratación de personal para la Red CADE y SDQS 
• Mejorar imagen corporativa de la Red
• Optimizar y desarrollar herramientas tecnológicas que soporten la prestación del servicio a la ciudadanía</t>
  </si>
  <si>
    <t xml:space="preserve">La meta de ejecución trazada para esta vigencia, fue cumplida satisfactoriamente, de lo cual se expone un resumen de cierre, respecto a la gestión realizada:   El proceso de elaboración del tablero de control del SAT se dio por terminado, se envió oficio a las entidades haciendo entrega del mismo y se invitó a las correspondientes capacitaciones. Se crearon los manuales para los usuarios del tablero. 
El proyecto de optimización del SDQS  se encuentra en avance, se presentó solicitud de prorroga por parte de la firma de consultoría, una vez entregados a satisfacción el cumplimiento de dos hitos del proyecto. Para este último se concedió una prorroga en términos de tiempo. </t>
  </si>
  <si>
    <t xml:space="preserve">P 202
Simplificar, racionalizar y virtualizar trámites y servicios para contribuir al mejoramiento del clima de negocios y facilitar el ejercicio de los derechos y el cumplimiento de deberes de la ciudadanía </t>
  </si>
  <si>
    <t>P202A2 Optimizar y desarrollar herramientas tecnológicas que soporten la prestación del servicio a la ciudadanía</t>
  </si>
  <si>
    <t>Optimizar herramientas tecnológicas</t>
  </si>
  <si>
    <t>Herramientas tecnológicas optimizadas</t>
  </si>
  <si>
    <t>Número de Herramientas tecnológicas optimizadas</t>
  </si>
  <si>
    <t>Sumatoria de Herramientas tecnológicas optimizadas</t>
  </si>
  <si>
    <t>• Realizar soporte y mantenimiento técnico de los sistemas de información que soportan la prestación de los servicios en la Red CADE</t>
  </si>
  <si>
    <t>P202A3 Identificar y seleccionar trámites y servicios a intervenir</t>
  </si>
  <si>
    <t>Reducir el costo, el tiempo y el número de procedimientos y trámites al ciudadano</t>
  </si>
  <si>
    <t>Trámites racionalizados, simplificados y virtualizados</t>
  </si>
  <si>
    <t>Propuesta de simplificación, racionalización y virtualización de trámites</t>
  </si>
  <si>
    <t>Plan de simplificación, racionalización y virtualización de trámites, formulado</t>
  </si>
  <si>
    <t>• Aplicar la metodología de DAFP para la racionalización y simplificación de trámites 
• Identificar trámites 
• Virtualización de servicios</t>
  </si>
  <si>
    <t>La meta de ejecución trazada para esta vigencia, fue cumplida parcialmente, de lo cual se expone un resumen de cierre, respecto a la gestión realizada:   Se inició la construcción de un plan de acción para cada trámite así como la identificación de la estrategia para la racionalización de los trámites durante ella vigencia 2018. 
Se aplicó la metodología del DAFP para el cálculo de ahorro para los ciudadanos, en relación con  los beneficios por el proceso de racionalización de trámites para el caso de la apertura del SuperCADE Engativá. Arrojando como resultado un ahorro de $4.530 millones de pesos anuales, aproximadamente. 
Finalizando la vigencia se virtualizaron un total de 19 trámites, cumpliendo la meta establecida. Estos trámites son: 1. Duplicado recibos de pago - EAB-ESP - 2. Consulta Bibliográfica en el centro de documentación - IDU - 3. Consulta estado de cuenta de valorización - IDU - 4. Consulta del SIGAU - Jardín Botánico - 5. Orientación y seguimiento al derecho de petición - Personería Distrital de Bogotá - 6. Permiso de prospección y exploración de aguas subterráneas - SDA - 7. Autorización para la realización de concursos - SDG - 8. Concepto previo favorable para la realización de juegos de suerte y azar - SDG -9.  Inscripción o autorización para la circulación vial - SDM - 10. Certificado de inscripción en el censo catastral Bogotá - Catastro - 11. Impuesto de industria y comercio y su complementario de avisos y tableros (PSE - Certificado inmediato) - SDH - 12. Impuesto predial unificado (PSE - Certificado inmediato) - SDH - 13. Impuesto sobre vehículos automotores (PSE - Certificado inmediato) - SDH - 14. Registro, consulta y descarga del RIT - SDH - 15. Consulta de registro de diplomas - SDE - 16. Programa Distrital de Estímulos para la Cultura (PDE) - FUGA. 17. Botón de pago seguros en línea (PSE) - EAB - ESP - 18. Consulte y conozca el Chip de su predio - Catastro - 19. Consulte la publicación de su notificación por aviso - Catastro -</t>
  </si>
  <si>
    <t>P203A4 Realización de ferias de servicio al ciudadano</t>
  </si>
  <si>
    <t>Fortalecer el conocimiento e información a la ciudadanía sobre los servicios y trámites que ofrece la Administración Distrital</t>
  </si>
  <si>
    <t>Eventos y Ferias de servicio al Ciudadano</t>
  </si>
  <si>
    <t>Eventos y Ferias de servicio al Ciudadano realizados</t>
  </si>
  <si>
    <t>Sumatoria de eventos y ferias de servicio al ciudadano realizados</t>
  </si>
  <si>
    <t>• Desarrollar actividades logísticas para llevar a cabo Eventos y Ferias de servicio al Ciudadano realizados</t>
  </si>
  <si>
    <t>La meta de ejecución trazada para esta vigencia, fue cumplida satisfactoriamente, de lo cual se expone un resumen de cierre, respecto a la gestión realizada:   Se realizaron 6 ferias de servicio a la ciudadanía en las localidades de Mártires (12 a 14 de octubre) - Sumapaz (21 de octubre) - Usme ( 9 a 11 de noviembre) - San Cristóbal (23 a 25 de noviembre) - Santa Fe (5 y 6 de diciembre) y Ciudad Bolívar ( 16 de diciembre)</t>
  </si>
  <si>
    <t>P203A6 Elaborar Plan Maestro de Servicio a la Ciudadanía</t>
  </si>
  <si>
    <t>Incrementar la cobertura de servicios prestados en la Red CADE</t>
  </si>
  <si>
    <t>Servicios de atención a la ciudadanía</t>
  </si>
  <si>
    <t>Servicios prestados por la RED CADE</t>
  </si>
  <si>
    <t>Sumatoria de Servicios prestados por la RED CADE</t>
  </si>
  <si>
    <t>• Adecuar infraestructura Súper CADE Engativá
• Adquirir equipos activos Súper CADE Engativá
• Dotar de Cableado estructural Súper CADE Engativá
• Dotar de Mobiliario Súper CADE Engativá
• Elaborar campaña de difusión de los canales de atención y de los servicios
• Elaborar estudios y diseños Súper CADE  Manitas
• Elaborar Plan Maestro de Servicio a la Ciudadanía
• Intervenir y mantener infraestructura de la Red
• Mejorar infraestructura tecnológica de la Red
• Realizar interventoría Súper CADE Engativá</t>
  </si>
  <si>
    <t xml:space="preserve">La meta de ejecución trazada para esta vigencia, fue cumplida satisfactoriamente, de lo cual se expone un resumen de cierre, respecto a la gestión realizada:   Durante el último trimestre del año se realizó la inauguración del SuperCADE Engativá, previa recepción a satisfacción del mobiliario, equipos activos y obra de adecuación que se realizaron. 
De igual forma se finalizó el concurso de diseño de anteproyecto arquitectónico para el nuevo punto de atención, se recibieron más de 50 propuestas y el 1 de diciembre, después de la evaluación realizada por el jurado, se declaró al ganador. Con este último se suscribió el contrato para realizar el diseño arquitectónico final, tal y como se establecía en los pliegos de condiciones. Así mismo se adelantó el proceso de contratación de la Gerencia Técnica del proyecto. 
Adicionalmente, se dio inició al contrato de adecuación de tres SuperCADE de la Red (Américas, Bosa y Suba), el cual finaliza el 15 de enero. </t>
  </si>
  <si>
    <t>P203A1 Poner en marcha nuevos puntos de atención ciudadana</t>
  </si>
  <si>
    <t>Mejorar la infraestructura física de la Red CADE</t>
  </si>
  <si>
    <t>Nuevos puntos de atención presencial puestos en operación</t>
  </si>
  <si>
    <t>Puntos de atención presencial puestos en operación</t>
  </si>
  <si>
    <t>Sumatoria de Puntos de atención presencial puestos en operación</t>
  </si>
  <si>
    <t>• Intervención y mantenimiento de la infraestructura física y acceso a personas en condición de discapacidad de la Red CADE (en estado de deterioro), interventoría de la misma y bolsa de ferretería
• Desarrollar la interventoría, asistencia técnica, administrativa y presupuestal para las obras de un nuevo punto de servicio
• Dotar el nuevo punto de servicio con los elementos no informáticos , tecnológicos, mobiliario y servicios necesarios para su funcionamiento 
• Dotar SuperCADE Engativá con elementos tecnológicos, mobiliario y de servicios necesarios para su funcionamiento
• Realizar adecuaciones de obra física, instalaciones hidrosanitarias, eléctricas, iluminación y señalización del SuperCADE Engativá</t>
  </si>
  <si>
    <t xml:space="preserve">La meta de ejecución trazada para esta vigencia, fue cumplida satisfactoriamente, de lo cual se expone un resumen de cierre, respecto a la gestión realizada:   Durante el último trimestre del año se realizó la inauguración del SuperCADE Engativá, previa recepción a satisfacción del mobiliario, equipos activos y obra de adecuación que se realizaron. </t>
  </si>
  <si>
    <t>Fortalecer la articulación con las entidades que participan en el Sistema Distrital de Servicio a la Ciudadanía</t>
  </si>
  <si>
    <t>Documento Nuevo Modelo de Servicio a la Ciudadanía, a partir de la Norma Técnica Distrital NTD-SIG 001:2011</t>
  </si>
  <si>
    <t>Documento Nuevo Modelo de Servicio a la Ciudadanía elaborado</t>
  </si>
  <si>
    <t>Sumatoria de evaluaciones realizadas</t>
  </si>
  <si>
    <t>• Estructurar el documento Nuevo Modelo de Servicio a la Ciudadanía, a partir de la Norma Técnica Distrital NTD-SIG 001:2011</t>
  </si>
  <si>
    <t>La meta de ejecución trazada para esta vigencia, fue cumplida satisfactoriamente, de lo cual se expone un resumen de cierre, respecto a la gestión realizada:   Se realizó la elaboración del  Diagnóstico. Así mismo de realizó la definición del Plan de Acción por cada uno de los objetivos identificados en el árbol de objetivos, teniendo como resultado el documento de Plan de Acción de Implementación de la Política de Servicio a la Ciudadanía. El documento resultante será socializado con los actores clave involucrados para su validación y posterior publicación.</t>
  </si>
  <si>
    <t>P 204
Fortalecer la capacidad de formulación, implementación, seguimiento, evaluación y coordinación de la política pública de competencia de la Secretaría General</t>
  </si>
  <si>
    <t>P204A2 Realizar la evaluación de resultados e institucional de las políticas públicas a cargo de la Secretaría General</t>
  </si>
  <si>
    <t>Fortalecer la capacidad de formulación, implementación, seguimiento y evaluación de la política pública de servicio a la ciudadanía</t>
  </si>
  <si>
    <t>Evaluaciones de la formulación e implementación del Modelo de Prestación de Servicios y Seguimiento para la atención a la ciudadanía</t>
  </si>
  <si>
    <t>Evaluaciones de la formulación e implementación del Modelo de Prestación de Servicios y Seguimiento para la atención a la ciudadanía, realizadas</t>
  </si>
  <si>
    <t>Sumatoria de evaluaciones de la formulación e implementación del Modelo de Prestación de Servicios y Seguimiento para la atención a la ciudadanía, realizadas</t>
  </si>
  <si>
    <t>• Realizar la evaluación de resultados
• Realizar la evaluación institucional</t>
  </si>
  <si>
    <t>La meta de ejecución trazada para esta vigencia, fue cumplida satisfactoriamente, de lo cual se expone un resumen de cierre, respecto a la gestión realizada:   Programado para la vigencia 2018</t>
  </si>
  <si>
    <t>P204A1 Diseñar e implementar el modelo de prestación de servicios y seguimiento para la atención a la ciudadanía</t>
  </si>
  <si>
    <t>Modelo de prestación de servicios y seguimiento para la atención a la ciudadanía</t>
  </si>
  <si>
    <t>Modelo de prestación de servicios</t>
  </si>
  <si>
    <t>Modelo de prestación de servicios desarrollado</t>
  </si>
  <si>
    <t>• Elaborar material de difusión
• Elaborar un documento CODPES que contenga el modelo de prestación de servicios y seguimiento para la atención a la ciudadanía
• Fomentar la autorregulación y el cumplimiento de la normatividad vigente en materia de establecimientos de comercio en el Distrito Capital 
• Fortalecer y optimizar los procesos e instrumentos de IVC en el Distrito Capital 
• Realizar un foro internacional sobre Servicio al Ciudadano</t>
  </si>
  <si>
    <t>62A</t>
  </si>
  <si>
    <t>P201A6 Mejorar imagen corporativa de la Red CADE</t>
  </si>
  <si>
    <t>Puntos de atención con imagen de la Administración</t>
  </si>
  <si>
    <t>Puntos de atención de la Red CADE, adecuados con imagen de Bogotá Mejor para Todos</t>
  </si>
  <si>
    <t>Número de puntos de la Red CADE con imagen de la Administración</t>
  </si>
  <si>
    <t>La meta de ejecución trazada para esta vigencia, fue cumplida satisfactoriamente, de lo cual se expone un resumen de cierre, respecto a la gestión realizada:   Se realizó la señalización del nuevo punto de atención ubicado en la localidad de Engativá. 
Se apoyó la elaboración de formatos que contienen la información de los trámites de diversas entidades, utilizando la imagen institucional de la Alcaldía Mayor de Bogotá. 
Se realizaron campañas de divulgación de los SuperCADE Móvil, mediante el diseño de folletos que contienen la oferta de entidades y trámites.</t>
  </si>
  <si>
    <t>incremental</t>
  </si>
  <si>
    <t>62B</t>
  </si>
  <si>
    <t xml:space="preserve">Virtualizar trámites y servicios para contribuir al mejoramiento del clima de negocios y facilitar el ejercicio de los derechos y el cumplimiento de deberes de la ciudadanía </t>
  </si>
  <si>
    <t>Tramites virtualizados</t>
  </si>
  <si>
    <t>Virtualizar el 15% de los trámites de mayor impacto de las entidades distritales.</t>
  </si>
  <si>
    <t>((Número de trámites virtualizados en el periodo * 0,15) / 72) * 100</t>
  </si>
  <si>
    <t>La meta de ejecución trazada para esta vigencia, fue cumplida satisfactoriamente, de lo cual se expone un resumen de cierre, respecto a la gestión realizada:   Se inició la construcción de un plan de acción para cada trámite así como la identificación de la estrategia para la racionalización de los trámites durante ella vigencia 2018. 
Se aplicó la metodología del DAFP para el cálculo de ahorro para los ciudadanos, en relación con  los beneficios por el proceso de racionalización de trámites para el caso de la apertura del SuperCADE Engativá. Arrojando como resultado un ahorro de $4.530 millones de pesos anuales, aproximadamente. 
Finalizando la vigencia se virtualizaron un total de 19 trámites, cumpliendo la meta establecida. Estos trámites son: 1. Duplicado recibos de pago - EAB-ESP - 2. Consulta Bibliográfica en el centro de documentación - IDU - 3. Consulta estado de cuenta de valorización - IDU - 4. Consulta del SIGAU - Jardín Botánico - 5. Orientación y seguimiento al derecho de petición - Personería Distrital de Bogotá - 6. Permiso de prospección y exploración de aguas subterráneas - SDA - 7. Autorización para la realización de concursos - SDG - 8. Concepto previo favorable para la realización de juegos de suerte y azar - SDG -9.  Inscripción o autorización para la circulación vial - SDM - 10. Certificado de inscripción en el censo catastral Bogotá - Catastro - 11. Impuesto de industria y comercio y su complementario de avisos y tableros (PSE - Certificado inmediato) - SDH - 12. Impuesto predial unificado (PSE - Certificado inmediato) - SDH - 13. Impuesto sobre vehículos automotores (PSE - Certificado inmediato) - SDH - 14. Registro, consulta y descarga del RIT - SDH - 15. Consulta de registro de diplomas - SDE - 16. Programa Distrital de Estímulos para la Cultura (PDE) - FUGA. 17. Botón de pago seguros en línea (PSE) - EAB - ESP - 18. Consulte y conozca el Chip de su predio - Catastro - 19. Consulte la publicación de su notificación por aviso - Catastro -</t>
  </si>
  <si>
    <t>62C</t>
  </si>
  <si>
    <t>P203A5 Realizar mantenimiento y mejora de la infraestructura física y tecnológica de los puntos de atención a la ciudadanía</t>
  </si>
  <si>
    <t>Mantener y mejorar la infraestructura para la atención al ciudadano</t>
  </si>
  <si>
    <t>Puntos de atención a la ciudadanía con mantenimiento y/o mejora de la infraestructura fisica</t>
  </si>
  <si>
    <t>Puntos de atención a la ciudadanía con mantenimiento y/o mejora de la infraestructura fisica realizada</t>
  </si>
  <si>
    <t>Sumatoria de Puntos de atención a la ciudadanía con mantenimiento y/o mejora de la infraestructura física realizada</t>
  </si>
  <si>
    <t xml:space="preserve">La meta de ejecución trazada para esta vigencia, fue cumplida satisfactoriamente, de lo cual se expone un resumen de cierre, respecto a la gestión realizada:   Se realizó la contratación de una obra para la intervención de cubiertas y fachadas en tres SuperCADE (Américas, Bosa y Suba), para este contrato se solicitó una prorroga de tiempo hasta el 15 de enero. </t>
  </si>
  <si>
    <t>Dirección Distrital de Calidad del Servicio</t>
  </si>
  <si>
    <t>P201A5 Optimizar y desarrollar herramientas tecnológicas que soporten la prestación del servicio a la ciudadanía</t>
  </si>
  <si>
    <t xml:space="preserve">Administrar el aplicativo Sistema Distrital de Quejas y Soluciones, dando atención a las solicitudes de soporte funcional de primer nivel. </t>
  </si>
  <si>
    <t>Solicitudes de soporte funcional de primer nivel, atendidas por la administración del SDQS en un tiempo promedio de 3 días hábiles.</t>
  </si>
  <si>
    <t>Solicitudes de soporte funcional de primer nivel atendidas desde la administración del SDQS, en un tiempo promedio igual o por debajo del acordado.</t>
  </si>
  <si>
    <t xml:space="preserve">Sumatoria de días hábiles empleados para la atención de todas las solitudes de soporte funcional de primer nivel/No de incidencias de soporte funcional de primer nivel recibidas
</t>
  </si>
  <si>
    <t>• Prestar soporte funcional a los administradores y/o usuarios del SDQS de entidades distritales, en cuanto a la funcionalidad, configuración, uso y manejo del sistema.</t>
  </si>
  <si>
    <t>La meta de ejecución trazada para esta vigencia, fue cumplida satisfactoriamente, de lo cual se expone un resumen de cierre, respecto a la gestión realizada:   Durante la vigencia 2017, se prestó soporte funcional de primer nivel (Parametrización, Creación de Usuarios, Desbloqueo de Usuarios, Restablecimiento de Contraseñas, Inactivación de Usuarios, Perfiles de Seguridad, Notificaciones de Caídas e Intermitencias SDQS, Correos Informativos, Desbloqueo por asignación, Desbloqueo por traslado, Direccionamiento de Peticiones), alcanzando tiempos promedio de 2,2 días hábiles para dar respuesta a las solicitudes presentadas por las entidades distritales, los cuales se encuentran por debajo del tiempo establecido.
Con lo anterior, se cumplió con la meta establecida para la vigencia.</t>
  </si>
  <si>
    <t>N.D</t>
  </si>
  <si>
    <t>No reporta</t>
  </si>
  <si>
    <t>Decreciente</t>
  </si>
  <si>
    <t xml:space="preserve">Evaluar el cumplimento de los criterios de calidad, calidez, coherencia y oportunidad en las respuestas emitidas por las entidades a los requerimientos ciudadanos  </t>
  </si>
  <si>
    <t>Respuestas a requerimientos ciudadanos  evaluadas en términos de calidad y calidez  y reporte del porcentaje de cumplimiento de los criterios.</t>
  </si>
  <si>
    <t>Evaluar respuestas a requerimientos ciudadanos  en términos de calidad y calidez.</t>
  </si>
  <si>
    <t>Sumatoria de respuestas evaluadas</t>
  </si>
  <si>
    <t>• Evaluar respuestas a requerimientos ciudadanos  en términos de calidad y calidez.</t>
  </si>
  <si>
    <t>La meta de ejecución trazada para esta vigencia, fue cumplida satisfactoriamente, de lo cual se expone un resumen de cierre, respecto a la gestión realizada:   Durante la vigencia 2017, se evaluaron 9.000 respuestas a requerimientos ciudadanos en términos de calidad y calidez, cumpliendo con la meta establecida. Es importante aclarar que el  reporte a las entidades  con la respectiva evaluación se realiza mediante oficios, los cuales  se envían mes vencido.
Con lo anterior, se cumplió con la meta establecida para la vigencia.</t>
  </si>
  <si>
    <t>Evaluar la prestación del servicio en la Red CADE y en  los diferentes canales de interacción ciudadana de la Secretaría General, mediante la aplicación de técnicas de medición, análisis y seguimiento que permitan la identificación de estrategias de mejora continua.</t>
  </si>
  <si>
    <t xml:space="preserve">Monitoreos de medición, evaluación y seguimiento  del servicio en la Red CADE y diferentes canales de interacción ciudadana de la Secretaría General.    </t>
  </si>
  <si>
    <t xml:space="preserve"> Monitoreos para la medición, evaluación y seguimiento  del servicio en la Red CADE y diferentes canales de interacción ciudadana de la Secretaría General realizados.   </t>
  </si>
  <si>
    <t>Sumatoria de monitoreos realizados</t>
  </si>
  <si>
    <t xml:space="preserve">• Realizar monitoreo para la medición, evaluación y seguimiento  del servicio en los canales de interacción ciudadana  y puntos de atención distritales.
</t>
  </si>
  <si>
    <t>La meta de ejecución trazada para esta vigencia, fue cumplida satisfactoriamente, de lo cual se expone un resumen de cierre, respecto a la gestión realizada:   Se realizaron treinta y siete (37) monitoreos para evaluar la prestación del servicio en los diferentes canales de interacción ciudadana de la Red CADE y puntos de atención distritales, cumpliendo con la meta establecida para el trimestre.   
Con lo anterior, se cumplió con la meta establecida para la vigencia.</t>
  </si>
  <si>
    <t>P201A2 Cualificar y capacitar los servidores públicos</t>
  </si>
  <si>
    <t xml:space="preserve">Fortalecer los conocimientos, habilidades y actitudes en el servicio al ciudadano de  los servidores(as) públicos                      </t>
  </si>
  <si>
    <t xml:space="preserve">Servidores(as) cualificados en conocimientos, habilidades y actitudes en el servicio al ciudadano.                                                        </t>
  </si>
  <si>
    <t>Servidores(as) cualificados en conocimientos, habilidades y actitudes en el servicio al ciudadano</t>
  </si>
  <si>
    <t>Sumatoria de servidores (as) públicos cualificados en conocimientos, habilidades y actitudes en el servicio al ciudadano</t>
  </si>
  <si>
    <t xml:space="preserve">• Realizar cualificación de  servidores(as) cualificados  </t>
  </si>
  <si>
    <t xml:space="preserve">La meta de ejecución trazada para esta vigencia, fue cumplida satisfactoriamente, de lo cual se expone un resumen de cierre, respecto a la gestión realizada:   Durante la vigencia se cualificaron 4.261 servidores de los puntos de atención y entidades de la Administración Distrital fortaleciendo sus conocimientos, habilidades y actitudes en el servicio al ciudadano, superando en 331 servidores la meta establecida para la vigencia. 
Con lo anterior, se cumplió con la meta establecida para la vigencia.
</t>
  </si>
  <si>
    <t xml:space="preserve">Medir la satisfacción de los servicios prestados en los canales de interacción ciudadana de la Secretaría General y la Administración Distrital.  </t>
  </si>
  <si>
    <t xml:space="preserve"> Encuesta  de medición de la satisfacción de los servicios prestados en los canales de interacción ciudadana de la Secretaría General y la Administración Distrital</t>
  </si>
  <si>
    <t xml:space="preserve">Una encuesta de medición de la satisfacción de los servicios prestados </t>
  </si>
  <si>
    <t xml:space="preserve">• 
Realizar Encuesta  de medición de la satisfacción de los servicios prestados Red CADE, CLAVs, canales de interacción ciudadana de la Secretaría General, en los puntos de atención de la Administración Distrital y de los servicios prestados por el Archivo de Bogotá y la imprenta distrital.
</t>
  </si>
  <si>
    <t>La meta de ejecución trazada para esta vigencia, fue cumplida satisfactoriamente, de lo cual se expone un resumen de cierre, respecto a la gestión realizada:   Se aplicó encuesta para medir la satisfacción de los servicios prestados en los canales de interacción ciudadana de la Secretaría General y la Administración Distrital,  obteniéndose  los siguientes resultados:
Administración Distrital:   91,7% Three Box. 
Súper CADE y CADE:  99%. 
Guía Trámites y Servicios: 94%
Portal Bogotá: 92%
Línea 195: 88% 
Sistema Distrital de Quejas y Soluciones: 46%
Entidades Distritales: 93%
Con lo anterior, se cumplió con la meta establecida para la vigencia.</t>
  </si>
  <si>
    <t>1 Encuesta</t>
  </si>
  <si>
    <t>P201A1 Desarrollar y actualizar contenidos temáticos de la cualificación</t>
  </si>
  <si>
    <t>Mejorar el uso y manejo del aplicativo Sistema Distrital de Quejas y Soluciones, a través de capacitaciones funcionales a los administradores del SDQS de las entidades distritales.</t>
  </si>
  <si>
    <t>Capacitaciones funcionales en la configuración, uso y manejo del SDQS.</t>
  </si>
  <si>
    <t>Capacitaciones en la funcionalidad, configuración, manejo y uso general del sistema realizadas a administradores y/o usuarios del SDQS</t>
  </si>
  <si>
    <t>Sumatoria de capacitaciones en la configuración, uso y manejo del Sistema Distrital de Quejas y Soluciones</t>
  </si>
  <si>
    <t>• Capacitar a los administradores del SDQS de las entidades distritales, en funcionalidad, configuración, uso y manejo del sistema.</t>
  </si>
  <si>
    <t>La meta de ejecución trazada para esta vigencia, fue cumplida satisfactoriamente, de lo cual se expone un resumen de cierre, respecto a la gestión realizada:   Durante la vigencia se realizaron doce (12) capacitaciones en la configuración, uso y manejo del Sistema Distrital de Quejas y Soluciones realizadas a administradores y/o usuarios del SDQS de entidades distritales, cumpliendo con la meta establecida. 
Con lo anterior, se cumplió con la meta establecida para la vigencia.</t>
  </si>
  <si>
    <t>Dirección Distrital del Sistema de Servicio a la Ciudadanía</t>
  </si>
  <si>
    <t>P101A6 Habilitar y operar la línea telefónica de denuncias de actos de corrupción.</t>
  </si>
  <si>
    <t>Mejorar la imagen favorable de la administración Distrital</t>
  </si>
  <si>
    <t>Nueva opción en la línea 195  para  denuncias de posibles actos de corrupción</t>
  </si>
  <si>
    <t>Nueva opción para  denuncias de posibles actos de corrupción de la linea 195  en funsionamiento</t>
  </si>
  <si>
    <t>Opción 1 implementada</t>
  </si>
  <si>
    <t>• Implementar la nueva opción en la línea 195  para  denuncias de posibles actos de corrupción</t>
  </si>
  <si>
    <t>La meta de ejecución trazada para esta vigencia, fue cumplida satisfactoriamente, de lo cual se expone un resumen de cierre, respecto a la gestión realizada:   Se realizó la asignación de la OPCIÓN 1 de la Línea 195 para la atención de denuncias de posibles actos de corrupción, para lo cual se asignaron 11 agentes y un coordinador, los cuales fueron debidamente capacitados.
Durante la vigencia se registraron un total de 120 denuncias por actos de corrupción  a través de este punto de atención a la ciudadanía. Las entidades distritales con participación en el registro de denuncias por posibles actos de corrupción fueron: Policía Metropolitana de Bogotá (27.3%), Secretaría Distrital de Movilidad (21.8%), Secretaría Distrital de Gobierno (12.7), Secretaría de Seguridad y Convivencia (9.1%), Personería de Bogotá (9.1%), Transmilenio S.A  (7.3%), IDU - Instituto de Desarrollo Urbano (3.6%), Secretaría Distrital de Hacienda (1.8%), Codensa (1.8%), Secretaría Distrital de Ambiente (1.8%), Grúas y Patios (1.8%) y Acueducto (1.8%).
Con lo anterior, se cumplió con la meta establecida para la vigencia.</t>
  </si>
  <si>
    <t xml:space="preserve">Ampliar, mejorar y mantener la infraestructura de la RED CADE </t>
  </si>
  <si>
    <t xml:space="preserve">Red CADE ampliada mantenida y mejorada </t>
  </si>
  <si>
    <t>SUPERCADE ENGATIVA en funcionamiento</t>
  </si>
  <si>
    <t xml:space="preserve">SUPERCADE ENGATIVA EN FUNCIONAMIENTO </t>
  </si>
  <si>
    <t xml:space="preserve">• Direccionar el proceso de puesta en marcha del SUPERCADE ENGATIVA Y MANITAS </t>
  </si>
  <si>
    <t>La meta de ejecución trazada para esta vigencia, fue cumplida satisfactoriamente, de lo cual se expone un resumen de cierre, respecto a la gestión realizada:   Se celebró contrato de obra para adecuaciones del Supercade Engativá, contrato de interventoría, contrato de mobiliario y contrato de cableado estructurado, los cuales fueron ejecutados,  entregados . 
Se dio apertura al SUPERCADE  el 31 de julio de 2017,  con presciencia de  las siguientes entidades: Empresa de Acueducto, Gas Natural, ETB, Catastro, Secretaria Distrital de Ambiente, Secretaria de Salud, Reval,  Secretaria de Seguridad, Convivencia y justicia con la casa de justicia de  la localidad de Engativá, Secretaria de Planeación con norma urbana, Estrato y Sisben, IPES y Alta Consejería para las Victimas.
Con lo anterior, se cumplió con la meta establecida para la vigencia.</t>
  </si>
  <si>
    <t xml:space="preserve">Mejorar la experiencia de los ciudadanos en su relación con la Administración Distrital </t>
  </si>
  <si>
    <t>Divulgación de  los medios de interacción ciudadana y los servicios prestados a través de la RED CADE</t>
  </si>
  <si>
    <t xml:space="preserve">Número de Campañas de Divulgación realizadas </t>
  </si>
  <si>
    <t xml:space="preserve">Sumatoria de Campañas de Divulgación realizadas </t>
  </si>
  <si>
    <t>• Realizar 1 campañas de divulgación de los canales de interacción ciudadana y los servicios prestados a través de la RED CADE</t>
  </si>
  <si>
    <t>La meta de ejecución trazada para esta vigencia, fue cumplida satisfactoriamente, de lo cual se expone un resumen de cierre, respecto a la gestión realizada:   En el marco de las campañas de divulgación de los canales de interacción ciudadana, se realizaron las siguientes actividades:
a. Material de divulgación en ferias de servicio de los SUPERCADE MOVIL en diferentes localidades.
b. Afiches y ayudas Informativas de trámites y servicios realizados en la RED CADE.
c. Eucoles para los planos informativos de los SUPERCADES.
d. Pendones feria de servicio SUPERCADE MÓVIL.
e. Volante de expectativa feria de servicio SUPERCADE MÓVIL localidad de Engativá.
f. Instalación de avisos de los RAPICADE.
g. Diplomas "aquí dilo", de la LÍNEA 195. 
Adicionalmente, Se elaboró la Cartilla SUPERCADE Bosa, para capacitar a funcionarios de entidades, ciudadanía y servidores del punto de atención. 
Con lo anterior, se cumplió con la meta establecida para la vigencia.</t>
  </si>
  <si>
    <t>Realizar seguimiento a la prestación del servicio en la Red CADE</t>
  </si>
  <si>
    <t xml:space="preserve">Aumento de la satisfacción ciudadana </t>
  </si>
  <si>
    <t>Seguimiento a la calidad y oportunidad de los servicios prestados en la RED CADE, realizado</t>
  </si>
  <si>
    <t>Sumatoria de reuniones de seguimiento a la calidad y oportunidad de los servicios prestados en la RED CADE, realizado</t>
  </si>
  <si>
    <t xml:space="preserve">• Reuniones de seguimiento a la prestación del servicio  con las entidades que hacen presencia en la RED CADE </t>
  </si>
  <si>
    <t>La meta de ejecución trazada para esta vigencia, fue cumplida satisfactoriamente, de lo cual se expone un resumen de cierre, respecto a la gestión realizada:   Durante la vigencia 2017, se realizaron constantes reuniones de seguimiento con las entidades que hacen presencia en la Red CADE, con el propósito de verificar parámetros establecidos (oportunidad y efectividad) en la prestación del servicio con el fin de  mejorar y definir las estrategias de optimización  de la prestación del servicio.
Con lo anterior, se cumplió con la meta establecida para la vigencia.</t>
  </si>
  <si>
    <t>P202A1 Actualizar la guía de trámites y servicios</t>
  </si>
  <si>
    <t xml:space="preserve">Mejorar la accesibilidad a los diferentes  canales de interacción ciudadana de la RED CADE. </t>
  </si>
  <si>
    <t xml:space="preserve">Rediseño del Portal Bogotá en el dominio http://www.bogota.gov.co/ Fase I </t>
  </si>
  <si>
    <t>Proceso de Rediseño del portal Bogotá en el dominio http://www.bogota.gov.co/ Direccionado</t>
  </si>
  <si>
    <t xml:space="preserve">(Avance en la ejecución del Plan de Rediseño del portal Bogotá desarrollado por fases / Total de fases programadas para la ejecución del Plan de Rediseño del portal Bogotá)*100  </t>
  </si>
  <si>
    <t xml:space="preserve">• Direccionar el proceso de Rediseño del Portal Bogotá </t>
  </si>
  <si>
    <t>La meta de ejecución trazada para esta vigencia, fue cumplida satisfactoriamente, de lo cual se expone un resumen de cierre, respecto a la gestión realizada:   Se elaboró ficha técnica del proyecto. En coordinación con la Oficina Consejera de Comunicaciones, la Subsecretaría de Servicio a la Ciudadanía se realizaron los siguientes rediseños:
1. Se modificaron aspectos gráficos en la interfaz del home, estilo de los banners , secciones internas y despliegue de notas. 
2. Se modificó el orden del contenido, para brindar una mejor experiencia digital al ciudadano.
3. Se implementaron los lineamientos del manual de imagen corporativa. 
4. Se ajustó el orden del buscador para mayor facilidad de búsqueda, el estilo del menú para mayor facilidad de uso, el estilo de las noticias principales para mayor lecturabilidad
5. Se creó la posición de los banners destacados, el módulo de conexión con redes sociales, reel con banners destacados, módulo de eventos en Bogotá que sea fácil de usar
6. Se implementó el módulo de suscripción al newsletter del alcalde y un completo plan SEO para posicionar el portal Bogotá en los motores de búsqueda
7. Se creó una versión completamente nueva para la versión móvil, con contenidos relevantes para la ciudadanía.
Todos estos ajustes y mejoras, se ven reflejados en el aumento de uso del portal por parte de la ciudadanía, tiempo de permanencia en el sitio web, disminución de la tasa de rebote general y mejor posicionamiento general en los motores de búsqueda.
Con lo anterior, se cumplió con la meta establecida para la vigencia.</t>
  </si>
  <si>
    <t xml:space="preserve">Mejorar la experiencia de los Ciudadanos en su relación  con la Administración Distrital </t>
  </si>
  <si>
    <t>Un modelo unificado de información  para los canales Presencial, Telefónico y Virtual Fase I</t>
  </si>
  <si>
    <t xml:space="preserve">Modelo unificado de información  para los canales Presencial, Telefónico y Virtual </t>
  </si>
  <si>
    <t xml:space="preserve">(Avance en la formulación del Modelo unificado de información para los canales Presencial, Telefónico y Virtual ejecutada por fases / Total de fases programadas para la formulación del Modelo unificado de información para los canales Presencial, Telefónico y Virtual)*100  </t>
  </si>
  <si>
    <t xml:space="preserve">• Direccionar el proceso para el  modelo unificado de información para los canales Presencial, Telefónico y Virtual Fase I </t>
  </si>
  <si>
    <t xml:space="preserve">La meta de ejecución trazada para esta vigencia, fue cumplida satisfactoriamente, de lo cual se expone un resumen de cierre, respecto a la gestión realizada:   Con respecto a la unificación de la información para los tres canales se desarrolló un primer alcance de centralización de información.
Dentro del proceso de renovación tecnológica del SAT se contemplaron cuatro (4) frentes de trabajo: Centralización de Información, Implementación del Tablero de control en la red CADE, Reparación de reportes antiguos e implementación de nuevos reportes (análisis períodos de vencimiento, cumplimiento tiempos, atenciones por categoría, atenciones por entidades, atenciones por servicio, productividad funcionarios, reportes turnos global y sabana de ciudadanos detalle) y Centralización de reportes SAT. Igualmente la trazabilidad, optimización de tiempos de solución y el monitoreo de indicadores de gestión.
Con lo anterior, se cumplió con la meta establecida para la vigencia. 
</t>
  </si>
  <si>
    <t>Mejorar la infraestructura para la interoperabilidad de los sistemas de información.</t>
  </si>
  <si>
    <t xml:space="preserve">Guía de Trámites y Servicios con información estructurada completamente operativa bajo el dominio http://www.bogota.gov.co/. Fase I </t>
  </si>
  <si>
    <t>Guía de Trámites y Servicios actualizada</t>
  </si>
  <si>
    <t xml:space="preserve">(Avance en la optimización de la Guía de Tramites y Servicios ejecutada por fases / Total de fases programadas para la optimización de la Guía de Tramites y Servicios)*100  </t>
  </si>
  <si>
    <t xml:space="preserve">• Direccionar el proceso de optimización Guía de Trámites y Servicios con información estructurada completamente operativa bajo el dominio http://www.bogota.gov.co/. Fase I </t>
  </si>
  <si>
    <t xml:space="preserve">La meta de ejecución trazada para esta vigencia, fue cumplida satisfactoriamente, de lo cual se expone un resumen de cierre, respecto a la gestión realizada:   Se elaboró ficha técnica y pliego de condiciones del proyecto por parte de la mesa de trabajo compuesta por Alta Consejería de las comunicaciones TIC, Oficina TIC, y Subsecretaria de Servicio a la Ciudadanía.
Se  desarrollaron  mesas de trabajo con la Oficina TIC y con la GT&amp;S  para realizar cambios  en cuanto a depuración de configuración de Guía de Trámites y Servicios sobre un ambiente de prueba creado por OTIC, validar avance, integración con mapa de IDECA, CATASTRO y GT&amp;S.
Se capacitaron a doce (12) funcionarios  guías de la RED CADE, los cuales apoyaron el proceso de cargue de la información, validación y edición de la nueva GT&amp;S. 
Se elaboró y ejecutó Plan de acción, para actualización  caracterización  y cargue de la información para la nueva GT&amp;S. Actualmente la nueva GT&amp;S que se encuentra en pruebas. Se está a la espera de su implementación.
Con lo anterior, se cumplió con la meta establecida para la vigencia. </t>
  </si>
  <si>
    <t xml:space="preserve">Reducir el Costo, el Tiempo y el Número de procedimientos y trámites al Ciudadano </t>
  </si>
  <si>
    <t>Propuesta de Racionalización  de trámites</t>
  </si>
  <si>
    <t>Virtualizar el 15% de los trámites de mayor impacto de las entidades distritales</t>
  </si>
  <si>
    <t xml:space="preserve">(Trámites de mayor impacto de las entidades distritales priorizados para virtualización / Inventario de trámites de mayor impacto de las entidades distritales)*100  </t>
  </si>
  <si>
    <t xml:space="preserve">• Entrega de  una propuesta de racionalización de trámites </t>
  </si>
  <si>
    <t xml:space="preserve">La meta de ejecución trazada para esta vigencia, fue cumplida satisfactoriamente, de lo cual se expone un resumen de cierre, respecto a la gestión realizada:   Para iniciar con la racionalización de trámites, se consolidaron las familias y los trámites de alto impacto, se elaboraron los diagramas de flujo y matriz de riesgos de cada trámite. 
Se definieron las familias de trámites así: Nombre Familia, Solicitud Licencia Urbanística de Construcción, Pago de Impuestos, Cumplimiento de Normas de Tránsito, Subsidios, Cupo escolar, Cumplimiento de requisitos de operación comercial, Salud y Ambiente.
En el plan de acción de racionalización de la cadena de trámites se estructuro un cuadro mediante el cual se está trabajando actualmente en articular con las entidades la modificación o eliminación de algunos trámites requeridos al ciudadano empresario para la apertura de su negocio.
</t>
  </si>
  <si>
    <t xml:space="preserve">P 205
Aumentar el uso y aprovechamiento ciudadano de la infraestructura  de la Secretaría General </t>
  </si>
  <si>
    <t xml:space="preserve">P205A1 Generar acciones en territorio (localidades) </t>
  </si>
  <si>
    <t>Incrementar la cobertura de los servicios prestados en la RED CADE</t>
  </si>
  <si>
    <t xml:space="preserve">SUPERCADE MOVIL  realizados </t>
  </si>
  <si>
    <t>Eventos Super CADE movil realizados</t>
  </si>
  <si>
    <t xml:space="preserve">Sumatoria de eventos de SUPERCADE MOVIL realizados  </t>
  </si>
  <si>
    <t xml:space="preserve">• Realizar eventos de SUPERCADE MOVIL </t>
  </si>
  <si>
    <t>La meta de ejecución trazada para esta vigencia, fue cumplida satisfactoriamente, de lo cual se expone un resumen de cierre, respecto a la gestión realizada:   Durante la vigencia 2017, se realizaron 21 eventos de Súper CADE MOVIL, en las localidades de Ciudad Bolívar, Kennedy, Puente Aranda, Bosa, Engativá, Barrios Unidos, Sumapaz, Mártires, Usme, San Cristóbal y  Santa Fe.
Con lo anterior, se cumplió con la meta establecida para la vigencia.</t>
  </si>
  <si>
    <t>Subdirección de Seguimiento a la gestión de Inspección, Vigilancia y Control</t>
  </si>
  <si>
    <t>Socializar e identificar las buenas prácticas de servicio a la Ciudadanía a nivel distrital e internacional.</t>
  </si>
  <si>
    <t>Foro internacional sobre Servicio a la Ciudadanía</t>
  </si>
  <si>
    <t>Foro internacional sobre servicio a la ciudadanía</t>
  </si>
  <si>
    <t>(Número de fases ejecutadas/total de fases a programadas)*100</t>
  </si>
  <si>
    <t>• Programar y desarrollar un foro internacional sobre servicio a la ciudadanía</t>
  </si>
  <si>
    <t>La meta de ejecución trazada para esta vigencia, fue cumplida satisfactoriamente, de lo cual se expone un resumen de cierre, respecto a la gestión realizada:   Se realizó el diseño preliminar del sitio web del foro, donde se encontrará información sobre la agenda del evento, ponentes y demás información relevante del mismo 
(Enlace http://secretariageneral.gov.co/servicio-ciudadania/foro-internacional-servicio-a-la-ciudadania).
Se desarrolló el Foro Internacional de Servicio a la Ciudadanía en la fecha programada. Las memorias del evento fueron dispuestas para la ciudadanía en la página oficial de la Secretaría General y en el sitio web del foro. Posteriormente, se desarrollaron los talleres temáticos de profundización de cada uno de los temas tratados en el foro, en donde los expertos internacionales resolvieron dudas e inquietudes y realizaron algunas recomendaciones, las cuales podrían ser referentes para mejorar la gestión distrital en la atención a la ciudadanía y la racionalización de trámites.
Con lo anterior, se cumplió con la meta establecida para la vigencia.</t>
  </si>
  <si>
    <t>N.A</t>
  </si>
  <si>
    <t>P204A3 Implementar sistema de gestión de Inspección, Vigilancia y Control</t>
  </si>
  <si>
    <t>Fomentar la autorregulación y el cumplimiento de la normatividad vigente aplicable a establecimientos de comercio en el Distrito Capital</t>
  </si>
  <si>
    <t>Jornadas de capacitación a ciudadanos sobre la normatividad vigente aplicable a establecimientos de comercio en el Distrito Capital</t>
  </si>
  <si>
    <t>Ciudadanos capacitados sobre la normatividad vigente aplicable a establecimientos de comercio en el Distrito Capital</t>
  </si>
  <si>
    <t>Sumatoria de ciudadanos capacitados sobre la normatividad vigente aplicable a establecimientos de comercio en el Distrito Capital</t>
  </si>
  <si>
    <t>• Realizar jornadas de capacitación a los ciudadanos sobre la normatividad vigente aplicable a establecimientos de comercio en el Distrito Capital</t>
  </si>
  <si>
    <t>La meta de ejecución trazada para esta vigencia, fue cumplida satisfactoriamente, de lo cual se expone un resumen de cierre, respecto a la gestión realizada:   En la vigencia 2017, se capacitaron a quinientos cinco (505) ciudadanos comerciantes sobre la normatividad vigente aplicable a establecimientos de comercio en el Distrito Capital, los componentes temáticos tratados en el marco de las capacitaciones fueron: Ley 1801 de 12016 (Titulo de Actividad Económica), Ruta de trámites para establecimientos de comercio, Conocimiento del SDQS, Derechos y deberes del consumidor, entre otros.
Con lo anterior, se cumplió con la meta establecida para la vigencia.</t>
  </si>
  <si>
    <t>Plan comunicacional para el SUDIVC</t>
  </si>
  <si>
    <t>Plan comunicacional para el SUDIVC desarrollado</t>
  </si>
  <si>
    <t>(Número de fases ejecutadas/total de fases programadas)*100</t>
  </si>
  <si>
    <t>• Diseñar e implementar el plan comunicacional para el SUDIVC</t>
  </si>
  <si>
    <t>La meta de ejecución trazada para esta vigencia, fue cumplida satisfactoriamente, de lo cual se expone un resumen de cierre, respecto a la gestión realizada:   Durante la vigencia 2017, se diseñaron y proyectaron seis (6) piezas comunicacionales del SUDIVC:
1.  Informe de gestión sobre la Inspección, Vigilancia y Control del año 2016 en el Distrito Capital.
2.  Resumen ejecutivo de seguimiento a la gestión de IVC en el Distrito 2016 y primer semestre de 2017.
3.  Infografía sobre la ruta de trámites de IVC para empresas en la ciudad de Bogotá.
4.  Volante sobre las actividades y servicios del SUDIVC y la Subdirección de IVC.
5. Folleto con datos de las entidades y sitios web donde el comerciante puede realizar trámites de IVC.
6.  Preguntas frecuentes de IVC y glosario.
Las herramientas en mención permitirán dar a conocer a los comerciantes, entidades y demás partes interesadas, los trámites, requisitos y documentos que debe cumplir un comerciante en la ciudad, de una manera práctica, didáctica y de fácil comprensión.
Con lo anterior, se cumplió con la meta establecida para la vigencia.</t>
  </si>
  <si>
    <t xml:space="preserve">Fortalecer y optimizar los procesos e instrumentos de IVC en el Distrito Capital </t>
  </si>
  <si>
    <t>Jornadas de sensibilización a servidores con funciones de IVC a establecimientos de comercio en el Distrito Capital.</t>
  </si>
  <si>
    <t>Servidores con funciones de IVC a establecimientos de comercio en el Distrito Capital sensibilizados</t>
  </si>
  <si>
    <t>Sumatoria de servidores con funciones de IVC a establecimientos de comercio en el Distrito Capital sensibilizados</t>
  </si>
  <si>
    <t>• Realizar jornadas de sensibilización a servidores con funciones de IVC a establecimientos de comercio en el Distrito Capital.</t>
  </si>
  <si>
    <t>La meta de ejecución trazada para esta vigencia, fue cumplida satisfactoriamente, de lo cual se expone un resumen de cierre, respecto a la gestión realizada:   Durante la vigencia 2017 se sensibilizaron quinientos dieciséis (516) servidores con funciones de Inspección, Vigilancia y Control (IVC) de las diferentes alcaldías locales y estaciones de policía de la ciudad en tema de Actividad Económica del Código Nacional de Policía y demás normas aplicables a la gestión de IVC en el Distrito Capital. Dentro de las sensibilizaciones se trataron temáticas como: Ley 1801 de 2016 "Código Nacional de Policía" (Actividad Económica), ruta de trámites para establecimientos de comercio, reconocimiento de productos adulterados y/o de contrabando, calidad y calidez de servicio a la ciudadanía por parte del servidor público, entre otras.
Con lo anterior, se cumplió con la meta establecida para la vigencia.</t>
  </si>
  <si>
    <t>Matriz de riesgo para el SUDIVC</t>
  </si>
  <si>
    <t>Matriz de riesgo para el SUDIVC construida y socializada.</t>
  </si>
  <si>
    <t>• Diseñar, construir y socializar la matriz de riesgo por actividad económica para el SUDIVC</t>
  </si>
  <si>
    <t>La meta de ejecución trazada para esta vigencia, fue cumplida satisfactoriamente, de lo cual se expone un resumen de cierre, respecto a la gestión realizada:   Para la vigencia 2017 se realizó la contratación del consultor que construirá la Matriz de Riesgos del Sistema Unificado Distrital de Inspección, Vigilancia y Control (SUDIVC) y se presentó el plan de trabajo por parte del consultor contratado. La matriz de riesgo permitirá parametrizar el nivel de riesgo de cada una de las actividades económicas desarrolladas en el Distrito Capital, con el objetivo de priorizar las intervenciones de Inspección, vigilancia y Control a establecimientos de comercio que generan mayor impacto en la ciudad. 
Con lo anterior, se cumplió con la meta establecida para la vigencia.</t>
  </si>
  <si>
    <t>Plataforma tecnológica actualizada del SUDIVC</t>
  </si>
  <si>
    <t>Herramienta tecnológica del SUDIVC actualizada</t>
  </si>
  <si>
    <t>• Implementar actualización de la herramienta tecnológica del SUDIVC</t>
  </si>
  <si>
    <t>La meta de ejecución trazada para esta vigencia, fue cumplida satisfactoriamente, de lo cual se expone un resumen de cierre, respecto a la gestión realizada:   Se recibió por parte de la Alta Consejería de TIC´s el diagnóstico de la actual plataforma tecnológica del SUDIVC. Se realizó el proceso precontractual para la suscripción del convenio entre CCB, Secretaría  General y Confecámaras.
Se desarrolló la fase de actualización del aplicativo del SUDIVC. Se gestionaron los acuerdos de servicios con las entidades que conforman el Sistema Unificado Distrital de Inspección, Vigilancia y Control y se definieron los servidores que conforman el consejo asesor del convenio de asociación, los cuales generan lineamientos y directrices para la implementación de lo dispuesto en el convenio. Adicionalmente, se socializó con las entidades de Inspección, Vigilancia y Control el funcionamiento y especificaciones técnicas del aplicativo de IVC, el cual permitirá mejorar la gestión, programación y desarrollo de actividades de IVC en el Distrito Capital.
Con lo anterior, se cumplió con la meta establecida para la vigencia.</t>
  </si>
  <si>
    <t>Subsecretaría Corporativa</t>
  </si>
  <si>
    <t>Realizar seguimiento a los pendientes establecidos en las actas de los subcomités  de autocontrol.</t>
  </si>
  <si>
    <t>Seguimiento las tareas pendientes  establecidas por la Subsecretaría Corporativa. </t>
  </si>
  <si>
    <t>Seguimiento Subcomité de Autocontrol</t>
  </si>
  <si>
    <t>Sumatoria de Subcomités de Autocontrol realizados en el periodo a evaluar</t>
  </si>
  <si>
    <t>• Controlar que los pendientes sean ejecutados.</t>
  </si>
  <si>
    <t>La meta de ejecución trazada para esta vigencia, fue cumplida satisfactoriamente, de lo cual se expone un resumen de cierre, respecto a la gestión realizada:   Los Subcomités de Autocontrol se han desarrollado sin contratiempos y gracias al seguimiento permanente de los temas que en ellos se trata, se han podido gestionar a lo largo del año las diferentes tareas de la Subsecretaría Corporativa.</t>
  </si>
  <si>
    <t>P3 -  EFICIENCIA</t>
  </si>
  <si>
    <t>P 302
Mejorar la calidad y oportunidad de la ejecución presupuestal y de cumplimiento de metas, afianzando la austeridad y la eficiencia en el uso de los recursos como conductas distintivas de nuestra cultura institucional.</t>
  </si>
  <si>
    <t>P302A1 Desarrollar e implementar una estrategia metodológica para programación,  priorización y seguimiento presupuestal</t>
  </si>
  <si>
    <t>Socializar el desempeño de la ejecución presupuestal a los miembros del Comité Directivo</t>
  </si>
  <si>
    <t>Presentación de ejecución presupuestal, reserva y pasivos exigibles.</t>
  </si>
  <si>
    <t xml:space="preserve">Presentaciones de ejecución presupuestal socializadas al Comité Directivo. </t>
  </si>
  <si>
    <t>Sumatoria de Presentaciones realizadas en el periodo</t>
  </si>
  <si>
    <t>• Revisar, analizar y presentar la ejecución presupuestal de la Secretaría General.</t>
  </si>
  <si>
    <t>La meta de ejecución trazada para esta vigencia, fue cumplida satisfactoriamente, de lo cual se expone un resumen de cierre, respecto a la gestión realizada:   Se adelantó el seguimiento a la ejecución presupuestal sin contratiempos.
Incorporar nuevas herramientas y actividades para el seguimiento, contribuyó satisfactoriamente en los resultados de Ejecución Presupuestal del año 2017</t>
  </si>
  <si>
    <t>Dar lineamientos frente a la participación de los delegados de la Secretaría General en los Consejos Locales.</t>
  </si>
  <si>
    <t>Documentos de lineamientos frente a la participación de los delegados de la Secretaría General en los Consejos Locales</t>
  </si>
  <si>
    <t>Reunión de delegados Consejos Locales</t>
  </si>
  <si>
    <t>Acta de evidencia de la reunión</t>
  </si>
  <si>
    <t>• Dar lineamientos frente a la participación de los delegados de la Secretaría General en los Consejos Locales</t>
  </si>
  <si>
    <t>La meta de ejecución trazada para esta vigencia, fue cumplida satisfactoriamente, de lo cual se expone un resumen de cierre, respecto a la gestión realizada:   Se hizo la reunión con los delegados de la Secretaría General en los Consejos Locales y se socializo la presentación de Trámites y Servicios que se va a compartir en cada uno de los Consejos Locales.
De esta forma se unificaron los lineamientos y el mensaje que se quiere transmitir desde la Secretaria General a cada uno de los Consejos Locales</t>
  </si>
  <si>
    <t>P502A1 Diseñar estrategias y planes de comunicación bidireccionales  que permitan divulgar eficazmente y generar impacto en las diferentes plataformas (impreso/digital/medios masivos).</t>
  </si>
  <si>
    <t>Diseñar y actualizar lineamientos para los asuntos de carácter administrativo, logístico, operativo y financiero de la Secretaría General</t>
  </si>
  <si>
    <t>Documento de actualización de políticas y lineamientos para los asuntos de carácter administrativo, logístico, operativo y financiero de la Secretaría General</t>
  </si>
  <si>
    <t>Actos administrativos que contienen lineamientos para asuntos de carácter administrativo, logístico, operativo y financiero.</t>
  </si>
  <si>
    <t>(Actos Administrativos expedidos en el periodo evaluado / Actos Administrativos requeridos en el periodo evaluado)*100</t>
  </si>
  <si>
    <t>• Revisar, analizar y actualizar los lineamientos y políticas</t>
  </si>
  <si>
    <t>La meta de ejecución trazada para esta vigencia, fue cumplida satisfactoriamente, de lo cual se expone un resumen de cierre, respecto a la gestión realizada:   Se han expedido firmado los Actos administrativos y comunicaciones requeridos por el servicio, sin novedad. 
A lo largo del año 2017  se expidieron los Actos Administrativos requeridos de acuerdo a las necesidades particulares del servicio.</t>
  </si>
  <si>
    <t>Dirección de Contratación</t>
  </si>
  <si>
    <t>P302A3 Implementar estrategias internas de austeridad y eficiencia en el uso de recursos</t>
  </si>
  <si>
    <t>Establecer los criterios jurídicos fundamentales para la elaboración de estudios de mercado que determinen el presupuesto oficial de los procesos de selección en las modalidades  de Licitación Pública, Selección Abreviada y Mínima Cuantía, así como los Contratos Interadministrativos que así lo requieran con el fin de optimizar objetivamente los recursos asignados a los procesos de selección a través de una guía.</t>
  </si>
  <si>
    <t>Con la adopción de una "Guía para la elaboración de estudios de mercado" se garantiza la unificación de criterios en la asignación del presupuesto oficial en los procesos de selección, mejorando la planeación presupuestal de la Secretaría General.</t>
  </si>
  <si>
    <t>Guía para la elaboración de estudios de mercado realizada</t>
  </si>
  <si>
    <t>Una guía de estudios de mercado realizada</t>
  </si>
  <si>
    <t>• Elaboración e implementación de una Guía de elaboración de estudios de mercado</t>
  </si>
  <si>
    <t>La meta de ejecución trazada para esta vigencia, fue cumplida satisfactoriamente, de lo cual se expone un resumen de cierre, respecto a la gestión realizada:   Se elaboró el documento “Guía de estudios de mercado “, se pasó para su respectiva revisión y aprobación por parte de la Subdirección Financiera y la Dirección de Contratación y se formalizó dentro del Sistema de Gestión Calidad. Se encuentra debidamente publicada con código 4231000-GS-055  versión 01.
Con lo anterior, se cumplió con la meta establecida para la vigencia.</t>
  </si>
  <si>
    <t>P302A2 Capacitar a gerentes de proyecto en la programación y ejecución de recursos</t>
  </si>
  <si>
    <t>Generar  una adecuada planeación, selección y ejecución del Plan Anual de Adquisiciones de la Secretaría General de la Alcaldía Mayor de Bogotá D.C</t>
  </si>
  <si>
    <t>A través de jornadas de capacitación a Gerentes de Proyecto y Responsables de Rubros de Funcionamiento, adquieren conocimientos y obtienen herramientas metodológicas dentro del marco jurídico contractual que les permitan ejecutar los recursos disponibles con eficiencia y eficacia.</t>
  </si>
  <si>
    <t>Avance jornadas de capacitación gerentes de proyecto</t>
  </si>
  <si>
    <t>Sumatoria jornadas de capacitación gerentes de proyecto</t>
  </si>
  <si>
    <t xml:space="preserve">• Realizar 1 capacitación trimestral a los Gerentes de Proyecto y Responsables de Rubros de Funcionamiento sobre  la adecuada planeación, composición jurídica y ejecución del Plan Anual de Adquisiciones de la Secretaría General de la Alcaldía Mayor de Bogotá D.C </t>
  </si>
  <si>
    <t>La meta de ejecución trazada para esta vigencia, fue cumplida satisfactoriamente, de lo cual se expone un resumen de cierre, respecto a la gestión realizada:   Se adelantaron tres (3) capacitaciones a gerentes de proyectos sobre la estructuración del Plan Anual de adquisiciones, puntualmente en programación de recursos de conformidad con los estudios de mercados y metodología utilizada para determinar el presupuesto de los procesos de selección que están incluidos en el Plan.
Con lo anterior, se cumplió con la meta establecida para la vigencia.</t>
  </si>
  <si>
    <t>Garantizar la reducción en los tiempos de respuesta frente a la gestión transparente de los procesos de selección en las diferentes modalidades que adelanta la Dirección de Contratación.</t>
  </si>
  <si>
    <t>Con la generación de un documento en donde se fijen los tiempos de gestión oportuna y eficiente de  las diferentes solicitudes de contratación se garantiza celeridad y calidad en los procesos que desarrolla la Dirección de Contratación</t>
  </si>
  <si>
    <t>Guía del procedimiento de Liquidaciones de contratos elaborada</t>
  </si>
  <si>
    <t>Guía del procedimiento de Liquidaciones de contratos</t>
  </si>
  <si>
    <t>Elaboración e implementación de un documento en el cual se establezcan los tiempos de respuesta de la Dirección de Contratación para atender oportuna y eficazmente las diferentes solicitudes de contratación en todas las modalidades de selección, que son radicadas por las dependencias de la Secretaría General de la Alcaldía Mayor de Bogotá D.C.</t>
  </si>
  <si>
    <t>La meta de ejecución trazada para esta vigencia, fue cumplida satisfactoriamente, de lo cual se expone un resumen de cierre, respecto a la gestión realizada:   Se realizó la actualización del procedimiento de liquidaciones código 2211200-PR-022, se realizó una mejora, en cuanto a que se simplificaron actividades y se puntualizaron otras para mayo entendimiento de quien lo consulte.</t>
  </si>
  <si>
    <t>Mejorar los tiempos de respuesta de los procesos de liquidación radicados al interior de la Dirección de Contratación a fin de dar cumplimiento a los términos  legalmente establecidos para tal fin.</t>
  </si>
  <si>
    <t>Generación de un documento en donde se fijen los tiempos de gestión oportuna y eficiente de  las diferentes solicitudes de contratación se garantiza celeridad y calidad en los procesos que desarrolla la Dirección de Contratación</t>
  </si>
  <si>
    <t>Procedimientos de contratación elaborados</t>
  </si>
  <si>
    <t>Procedimientos de contratación</t>
  </si>
  <si>
    <t>• Elaboración e implementación de un documento en el cual se establezcan los tiempos de respuesta de la Dirección de Contratación para atender oportuna y eficazmente las diferentes solicitudes de contratación en todas las modalidades de selección, que son radicadas por las dependencias de la Secretaría General de la Alcaldía Mayor de Bogotá D.C.</t>
  </si>
  <si>
    <t>La meta de ejecución trazada para esta vigencia, fue cumplida satisfactoriamente, de lo cual se expone un resumen de cierre, respecto a la gestión realizada:   
Se genero la actualización de los procedimientos de contratación  con códigos 4231000-PR-338 (AGREGACIÓN DE DEMANDA), 2211200-PR-156 ( CONTRATACIÓN DIRECTA), 2211200-PR-284 (MINIMA CUANTÍA), 4231000-PR339 (PROCESO DE SELECCIÓN PÚBLICA),en el cual se evidencian una mejoras en los procedimientos ya que se simplificaron actividades y se puntualizaron otras para mejor entendimiento de quien lo consulte.
Con lo anterior, se cumplió con la meta establecida para la vigencia.</t>
  </si>
  <si>
    <t>Dirección de Talento Humano</t>
  </si>
  <si>
    <t xml:space="preserve">P 501
Convertir la Secretaría General en un gran lugar  para trabajar </t>
  </si>
  <si>
    <t>P501A1 Diseñar una estrategia de transformación cultural y liderazgo dirigida a los servidores de la Secretaría General</t>
  </si>
  <si>
    <t>Empoderar y sensibilizar en acciones éticas a los servidores de la Entidad</t>
  </si>
  <si>
    <t>Conformación, capacitación y acompañamiento a la gestión del Equipo de Gestores Éticos</t>
  </si>
  <si>
    <t xml:space="preserve">Programa de gestión del cambio implementado </t>
  </si>
  <si>
    <t>(Actividades propuestas en el Programa de Gestión del Cambio desarrolladas / Actividades propuestas en el Programa de Gestión del Cambio  programadas) * 100</t>
  </si>
  <si>
    <t>• Designación del Equipo de Gestores Éticos, acompañamiento en la sensibilización en acciones éticas a los servidores, reconocimiento a servidores que promuevan los valores éticos</t>
  </si>
  <si>
    <t>La meta de ejecución trazada para esta vigencia, fue cumplida satisfactoriamente, de lo cual se expone un resumen de cierre, respecto a la gestión realizada:   El Programa de gestión del cambio y sus actividades programadas para esta vigencia, fueron desarrollados satisfactoriamente</t>
  </si>
  <si>
    <t xml:space="preserve">Construir capital humano en la Secretaría General, garantizando de manera integral el respeto por los derechos laborales de los servidores públicos en el marco del concepto de trabajo decente. </t>
  </si>
  <si>
    <t>Actos administrativos proyectados y aprobados</t>
  </si>
  <si>
    <t>Actos administrativos expedidos de forma eficiente</t>
  </si>
  <si>
    <t>(1-( Número de actos administrativos re procesados / Total de actos administrativos expedidos)) * 100</t>
  </si>
  <si>
    <t>• Revisar, analizar y proyectar actos administrativos relacionados con vinculaciones, situaciones administrativas y desvinculación</t>
  </si>
  <si>
    <t>La meta de ejecución trazada para esta vigencia, fue cumplida satisfactoriamente, de lo cual se expone un resumen de cierre, respecto a la gestión realizada:   En este periodo se realizaron 467 Actos administrativos entre los que está el procedimiento de Situaciones administrativas con 332 actos, vinculación y gestión organizacional con 107 actos y desvinculación y relaciones laborales con 38 actos.</t>
  </si>
  <si>
    <t>Evaluación del desempeño, acuerdos de gestión y evaluación de gestión</t>
  </si>
  <si>
    <t>Política Pública de Empleo implementada</t>
  </si>
  <si>
    <t>Actividades realizadas en el cronograma para la implementación de lineamientos y directrices del DASCD / Actividades propuestas en el cronograma para la implementación de lineamientos y directrices del DASCD</t>
  </si>
  <si>
    <t>• implementación, capacitación, seguimiento y recepción del instrumento</t>
  </si>
  <si>
    <t>La meta de ejecución trazada para esta vigencia, fue cumplida satisfactoriamente, de lo cual se expone un resumen de cierre, respecto a la gestión realizada:   Para el último trimestre del año 2017 se realizan diferentes introducciones al personal en materia de gestión del desempeño laboral, en donde los funcionarios que ingresan a la Entidad, conocen superficialmente la reglamentación por la cual serán evaluados. Seguido a esto, se orienta a cada dependencia en el uso y manejo de la herramienta de evaluación según las diferentes tipos de vinculaciones que tiene el personal en la Planta. 
Finalizando de esta manera la implementación de las nuevas herramientas de evaluación del desempeño y la gestión laboral en la Secretaría General de la Alcaldía Mayor de Bogotá, D.C., para el año 2017.</t>
  </si>
  <si>
    <t>N.A.</t>
  </si>
  <si>
    <t>Nómina y autoliquidación de aportes de seguridad social</t>
  </si>
  <si>
    <t>Nómina liquidada con ajustes mínimos por concepto de reclamaciones</t>
  </si>
  <si>
    <t xml:space="preserve">(1-(Ajustes a la nómina / total de nominas pagadas))*100 </t>
  </si>
  <si>
    <t>• Recepción e incorporación de novedades en el aplicativo de nómina, liquidación, revisión, validación y trámite para pago.</t>
  </si>
  <si>
    <t xml:space="preserve">La meta de ejecución trazada para esta vigencia, fue cumplida satisfactoriamente, de lo cual se expone un resumen de cierre, respecto a la gestión realizada:   La Dirección de Talento Humano, le informo que para el segundo trimestre de 2017, se liquidaron la siguiente cantidad de personas: octubre: 603 , noviembre: 666, diciembre: 666. Indicador Establecido: (Ajustes a la nómina / reclamaciones formales)*1   Indicador = (1935 / 0) * 1 = 0,000% de ajustes en la liquidación de la nómina, por concepto de reclamaciones validas, posterior al pago de la nómina.  No se realizaron re-procesos de nómina ni liquidaciones adicionales por error en los pagos. Solo en octubre se debió generar una nómina adicional por las vacaciones de Juan Carlos Sánchez Mera, que  por autorización de la Directora de Talento Humano el pago se realizó antes de la nómina general. </t>
  </si>
  <si>
    <t xml:space="preserve">Eficiencia </t>
  </si>
  <si>
    <t>Plan anual de seguridad y salud en el trabajo ejecutado</t>
  </si>
  <si>
    <t>Plan Anual de Trabajo del Subsistema de Seguridad y Salud en el Trabajo ejecutado</t>
  </si>
  <si>
    <t>(Número de actividades realizadas del Plan Anual de Trabajo del Subsistema de Seguridad y Salud en el Trabajo / Número de actividades programadas del Plan Anual de Trabajo del Subsistema de Seguridad y Salud en el Trabajo) * 100</t>
  </si>
  <si>
    <t>• jornadas de promoción, prevención e intervención de riesgos en materia de seguridad y salud en el trabajo</t>
  </si>
  <si>
    <t xml:space="preserve">La meta de ejecución trazada para esta vigencia, fue cumplida satisfactoriamente, de lo cual se expone un resumen de cierre, respecto a la gestión realizada:   En el cuarto trimestre de 2017 se finalizaron un total de 31 actividades del Plan de Trabajo Anual del Sistema de Gestión de Seguridad y Salud en el Trabajo, de la siguiente manera: 24 actividades realizadas en el trascurso de todo el año, finalizando con la vigencia y, 5 actividades en las cuales se obtuvo de manera satisfactoria el recurso económico para materializarlo en el año 2018, una actividad en la cual se tuvo un avance del 60%  y finalmente una actividad donde se realizaron acciones preventivas y correctivas apuntando a la mitigación de los riesgos prioritarios, derivados de la actualización de las Matrices de Identificación de Peligros y Valoración de Riesgos. </t>
  </si>
  <si>
    <t xml:space="preserve">P501A4 Mejorar el clima laboral, para garantizar que la Secretaría General cuenta con el entorno y ambiente adecuado para conseguir los objetivos trazados. </t>
  </si>
  <si>
    <t>Brindar herramientas a los servidores públicos de la Secretaría General para el desarrollo de competencias funcionales y comportamentales que fomente el cumplimiento de la misionalidad institucional</t>
  </si>
  <si>
    <t>Charlas, conferencias, capacitaciones en materia de trabajo decente y sus aspectos más relevantes</t>
  </si>
  <si>
    <t>Nivel de satisfacción del funcionario frente al clima laboral</t>
  </si>
  <si>
    <t>Promedio de las encuestas de satisfacción del funcionario frente al clima laboral</t>
  </si>
  <si>
    <t>• Planeación, implementación, contratación y gestión de actividades que generen conocimiento a través de memorias, charlas, sobre la temática correspondiente.</t>
  </si>
  <si>
    <t>La meta de ejecución trazada para esta vigencia, fue cumplida satisfactoriamente, de lo cual se expone un resumen de cierre, respecto a la gestión realizada:   Las herramientas para la medición del clima laboral fueron aplicadas a todos los servidores públicos de la Entidad.</t>
  </si>
  <si>
    <t>Anual</t>
  </si>
  <si>
    <t>P 401
Incorporar y afianzar  la innovación y gestión del conocimiento como conductas distintivas de nuestra cultura institucional</t>
  </si>
  <si>
    <t>P401A4 Elaborar una propuesta para un sistema de gestión del conocimiento de la Secretaría General</t>
  </si>
  <si>
    <t>• Apropiar un sistema de gestión del conocimiento para fortalecer el capital humano de la entidad
• Brindar herramientas a los servidores públicos de la Secretaría General para el desarrollo de competencias funcionales y comportamentales que fomente el cumplimiento de la misionalidad institucional</t>
  </si>
  <si>
    <t>Plan institucional de Capacitación ejecutado</t>
  </si>
  <si>
    <t>Sistema de gestión del conocimiento de la Secretaría General diseñado</t>
  </si>
  <si>
    <t>Actividades propuestas en el Plan Institucional de Bienestar Social e Incentivos y en el Plan Institucional de capacitación y Formación desarrolladas / Actividades propuestas en el Plan Institucional de Bienestar Social e Incentivos y en el Plan Institucional de capacitación y Formación programadas</t>
  </si>
  <si>
    <t>• Identificación de necesidades, formulación, adopción e implementación del Plan Institucional de Capacitación (PIC)</t>
  </si>
  <si>
    <t>La meta de ejecución trazada para esta vigencia, fue cumplida satisfactoriamente, de lo cual se expone un resumen de cierre, respecto a la gestión realizada:   En este periodo se finalizaron 37 temas establecidos en el Plan Institucional de Capacitación y en el Plan de Bienestar Social e Incentivos. 
31 del Plan de Bienestar Social e Incentivos y 6 del Plan Institucional de Capacitación.
 Nota. Se abordaron los temas aplazados del PIC como son: Servicio a la ciudadanía con enfoque diferencial, Redacción y ortografía, Capacitación equidad de género.</t>
  </si>
  <si>
    <t>Trismestral</t>
  </si>
  <si>
    <t>P401A1 Implementar una metodología de promoción de la creatividad y la innovación en la Secretaría General</t>
  </si>
  <si>
    <t>Generar propuestas de creación, cambio o transformación de procesos o procedimientos para una mejor gestión de las dependencias de la Secretaría General</t>
  </si>
  <si>
    <t>Estrategia para la innovación y la transformación</t>
  </si>
  <si>
    <t>Plan de incentivos para la promoción de la creatividad y la innovación desarrollado</t>
  </si>
  <si>
    <t>• Formulación, aprobación, publicación, seguimiento, evaluación y premiación</t>
  </si>
  <si>
    <t>P401A3 Realizar convocatoria de innovación abierta orientada a retos de la entidad con un premio para la mejor propuesta (Premio de innovación)</t>
  </si>
  <si>
    <t>Convocatorias de innovación abierta realizadas</t>
  </si>
  <si>
    <t>Actividades propuestas en el Plan Institucional de Bienestar Social e Incentivos desarrolladas / Actividades propuestas en el Plan Institucional de Bienestar Social e Incentivos programadas</t>
  </si>
  <si>
    <t>• Ejecución de la convocatoria</t>
  </si>
  <si>
    <t xml:space="preserve">La meta de ejecución trazada para esta vigencia, fue cumplida satisfactoriamente, de lo cual se expone un resumen de cierre, respecto a la gestión realizada:   El cumplimiento para el cuarto trimestre del año 2017 del Plan Institucional de Bienestar Social e Incentivos finalizó las 31 actividades que se tenían programadas: 1. Innovación y Transformación, 2. Selección mejores funcionarios, 3. Incentivos pecuniarios, 4. Incentivos no pecuniarios, 5. Incentivos simbólicos, 6. Valera de salario emocional, 7. Teatro, 8. Día C (Compartir, conocer y conversar), 9. Club Infantil mensual, 10. Tiempo preciado con los bebes, 11. Sala amiga de la familia lactante, 12. Tarde de juegos, 13. Bonos navideños hijos, 14. Matinales para hijos servidores, 15. Medición de clima, 16. Plan Ético de la Secretaría General, 17. Envío de tarjetas virtuales, 18. Novenas navideñas, entre otros. </t>
  </si>
  <si>
    <t>P501A2 Diseñar la estrategia y administrar su ejecución para la adecuada atención de las relaciones colectivas de trabajo</t>
  </si>
  <si>
    <t>Apoyar y promover estrategias para un relacionamiento individual y colectivo en donde todos actuemos bajo las premisas de confianza, transparencia, respeto mutuo, participación, empatía, trabajo en equipo, solidaridad, excelente comunicación, autocontrol, auto organización, cooperación y sana competencia para construir acuerdos en donde todos ganen</t>
  </si>
  <si>
    <t>Relaciones individuales y colectivas sanas</t>
  </si>
  <si>
    <t>Diferencias conciliadas de manera exitosa</t>
  </si>
  <si>
    <t>Número de mesas de trabajo desarrolladas / Número de mesas de trabajo establecidas por la dependencia</t>
  </si>
  <si>
    <t>• Actas de mesas de trabajo</t>
  </si>
  <si>
    <t>La meta de ejecución trazada para esta vigencia, fue cumplida parcialmente, de lo cual se expone un resumen de cierre, respecto a la gestión realizada:   En el cuarto trimestre se realiza una sola reunión de relacionamiento individual y colectivo en la cual participaron con motivo de la instalación de la comisión de personal de la Secretaría General de la Alcaldía Mayor de Bogotá, D.C., para el periodo de 2017 - 2019.</t>
  </si>
  <si>
    <t>Plan Institucional de Bienestar Social e Incentivos ejecutado</t>
  </si>
  <si>
    <t xml:space="preserve">P501A3 Diseñar y ejecutar el plan de capacitación y formación para asegurar que nuestros servidores cuentan con las capacidades y competencias necesarias para la exitosa ejecución del plan estratégico. </t>
  </si>
  <si>
    <t>Capacitación y entrenamiento</t>
  </si>
  <si>
    <t>Plan Institucional de capacitación ejecutado</t>
  </si>
  <si>
    <t>(Actividades propuestas en el Plan Institucional de Capacitación desarrolladas / Actividades propuestas en el Plan Institucional de Capacitación  programadas) * 100</t>
  </si>
  <si>
    <t>La meta de ejecución trazada para esta vigencia, fue cumplida satisfactoriamente, de lo cual se expone un resumen de cierre, respecto a la gestión realizada:   El cumplimiento para el cuarto trimestre del año 2017 del Plan Institucional de Capacitación  y Formación - PIC finalizó el año con 6 actividades, 3 que se tenían programadas y 3 del trimestre pasado que fueron aplazadas: 
1. Agentes de la transformación - Gestión del cambio - Organizacional - Ética y Trasparencia, 2. Servicio a la ciudadanía con enfoque diferencial, 3. Redacción y ortografía, 4. Trabajo en equipo, 5. Seguridad y Salud en el Trabajo, y 6. Capacitación equidad de género.</t>
  </si>
  <si>
    <t>Dirección Administrativa y Financiera</t>
  </si>
  <si>
    <t>Actualizar y/o elaborar instrumentos archivísticos de acuerdo a las normas y técnicas en materia de Gestión Documental y Archivo</t>
  </si>
  <si>
    <t xml:space="preserve">Programa de gestión documental actualizado e implementado
</t>
  </si>
  <si>
    <t>Porcentaje del programa de gestión documental implementado</t>
  </si>
  <si>
    <t>(Fases actualizadas del PGD / Total de fases del PGD)*100</t>
  </si>
  <si>
    <t>• Elaborar, ajustar, e implementar las fases del programa de gestión documental en la secretaria general</t>
  </si>
  <si>
    <t>La meta de ejecución trazada para esta vigencia, fue cumplida satisfactoriamente, de lo cual se expone un resumen de cierre, respecto a la gestión realizada:   Durante la vigencia, se realizó la actualización de las ocho (8) etapas del Programa de Gestión Documental que corresponden a: normalización de formas y formularios electrónicos, programa de documentos vitales y esenciales, programa de documentos que se encuentran en elaboración, archivos descentralizados, transferencias, disposición de los documentos, valoración documental y preservación.
Con lo anterior, se cumplió con la meta establecida para la vigencia.</t>
  </si>
  <si>
    <t>Fortalecer el uso de tecnologías de información para el soporte de los procesos de gestión de documentos, automatización de procesos y control de trámites con el fin de facilitar</t>
  </si>
  <si>
    <t>Levantar un diagnostico sobre el estado de procesos, procedimientos, tramites y servicios internos automatizados en la SG</t>
  </si>
  <si>
    <t>Porcentaje del Plan Estratégico para la gestión documental electrónica en la Secretaria General elaborado e implementado</t>
  </si>
  <si>
    <t>(Fases elaboradas del diagnóstico / Total de fases programas del diagnóstico) *100</t>
  </si>
  <si>
    <t>• Elaborar e implementar el plan de trabajo sobre procesos, procedimientos, trámites y servicios internos que pueden ser automatizados en la secretaria general</t>
  </si>
  <si>
    <t>La meta de ejecución trazada para esta vigencia, fue cumplida satisfactoriamente, de lo cual se expone un resumen de cierre, respecto a la gestión realizada:   Se tomaron los actos administrativos generados por la dependencia de Talento Humano y se encuentran en proceso de desarrollo en el aplicativo SIGA. Lo anterior permitirá optimizar tiempos y generar ahorro en el consumo de papel y tonner. 
Se realizar la validación de actos administrativos a normalizar con el Ingeniero desarrollador del SIGA y se establecieron mesas de trabajo para sensibilizar los modelos normalizados.
Se finalizó el desarrollo del módulo de actos administrativos y se sensibilizó con la Dirección de Talento Humano. El modulo quedó listo para puesta en producción. 
Se realizó sensibilización y se masificó el uso del memorando electrónico desarrollado en SIGA.</t>
  </si>
  <si>
    <t>Elaborar e implementar el plan de trabajo sobre procesos, procedimientos, tramites y servicios internos que pueden ser automatizados en la Secretaria General</t>
  </si>
  <si>
    <t>(Fases plan de trabajo implementadas / Total de fases plan de trabajo)*100</t>
  </si>
  <si>
    <t>• Levantar un diagnóstico sobre el estado de procesos, procedimientos, trámites y servicios internos automatizados en la Secretaria General</t>
  </si>
  <si>
    <t xml:space="preserve">La meta de ejecución trazada para esta vigencia, fue cumplida satisfactoriamente, de lo cual se expone un resumen de cierre, respecto a la gestión realizada:   Se realizó el diagnóstico de los trámites, procesos y procedimientos que se pueden automatizar en la Secretaría General donde se tuvo como resultado que el 40% de los formatos pueden ser electrónicos.
Se realizaron dos (2) entrevistas donde se identificó lo siguiente: Dirección de Talento Humano, 50 documentos aproximadamente, que podrían ser automatizados. Calidad del Servicio, donde se podría realizar la integración del SQDS con el SIGA para las respuestas de los derechos de petición.
Se desarrolló en SIGA el modulo Actos Administrativos, el cual permite automatización  del proceso.
Se implementó el modulo Servicio al Ciudadano, el cual permite a los ciudadanos realizar seguimiento desde el portal web  a las comunicaciones radicadas.
</t>
  </si>
  <si>
    <t>Implementar mecanismos de apropiación para fortalecer el modelo integral de gestión documental en la Secretaria General</t>
  </si>
  <si>
    <t>Elaborar y/o ajustar, aprobar, socializar el plan de trabajo para ejecutar las 4 estratégias de apropiación en administración documental y archivo en la Secretaría General.</t>
  </si>
  <si>
    <t>Estrategias realizadas para la apropiación de los funcionarios en gestión documental electrónica</t>
  </si>
  <si>
    <t xml:space="preserve">Sumatoria de Estrategias implementadas </t>
  </si>
  <si>
    <t>• Elaborar y/o ajustar, aprobar, socializar el plan de trabajo para ejecutar las 4 estrategias de apropiación en administración documental y archivo en la secretaria general.</t>
  </si>
  <si>
    <t>La meta de ejecución trazada para esta vigencia, fue cumplida satisfactoriamente, de lo cual se expone un resumen de cierre, respecto a la gestión realizada:   Se realizó estrategia de sensibilización, la cual consistió  en una (1) obra de teatro dirigida a todos los servidores de la secretaría,  para generar mensajes de impacto y alta recordación  que resaltan la importancia de la Gestión Documental.
Con lo anterior, se cumplió con la meta establecida para la vigencia.</t>
  </si>
  <si>
    <t>Organizar los archivos de gestión de la Secretaria General</t>
  </si>
  <si>
    <t>Archivos de gestión de la Secretaria General organizados técnicamente</t>
  </si>
  <si>
    <t>Metros de archivo de gestión organizados técnicamente</t>
  </si>
  <si>
    <t xml:space="preserve">Sumatoria de Metros de archivos organizados </t>
  </si>
  <si>
    <t>• Organizar técnicamente 600 ml del archivos de gestión de la secretaria general</t>
  </si>
  <si>
    <t>Realizar seguimiento al plan de trabajo y asignaciones de las actas de los subcomités  de autocontrol.</t>
  </si>
  <si>
    <t>Plan de trabajo y asignaciones ejecutadas</t>
  </si>
  <si>
    <t>% de cumplimiento en los planes de trabajo.</t>
  </si>
  <si>
    <t>(Seguimiento al  de actividades ejecutadas en las Actas de autocontrol/ seguimiento al  de actividades establecidas en las Actas de autocontrol)*100</t>
  </si>
  <si>
    <t>• Controlar que los planes de trabajo y asignaciones sean ejecutados.</t>
  </si>
  <si>
    <t>La meta de ejecución trazada para esta vigencia, fue cumplida satisfactoriamente, de lo cual se expone un resumen de cierre, respecto a la gestión realizada:   Se inició en marzo un seguimiento formal donde se establecen fechas, responsables y acciones específicas para el cumplimiento del plan de acción establecido en los subcomités de autocontrol. 
Se ha realizado el seguimiento de todas las actividades relacionadas en el acta de autocontrol de marzo, junio, agosto y octubre.
Con lo anterior, se cumplió con la meta establecida para la vigencia.</t>
  </si>
  <si>
    <t>No Acumulativa</t>
  </si>
  <si>
    <t>Adquirir la dotación de bienes muebles e inmuebles necesarios para garantizar la atención de la demanda de servicios de la entidad.</t>
  </si>
  <si>
    <t>Dotación de bienes muebles para la Secretaría General</t>
  </si>
  <si>
    <t>% de espacios dotados con bienes muebles</t>
  </si>
  <si>
    <t>(Número de contratos ejecutados / Número de contratos planeados) *100</t>
  </si>
  <si>
    <t>• Dotar a la Secretaría General de la maquinaria y equipos tecnológicos no informáticos
• Dotar las instalaciones de mobiliario y enseres necesarios para el funcionamiento de la entidad
• Renovar el parque automotor</t>
  </si>
  <si>
    <t>La meta de ejecución trazada para esta vigencia, fue cumplida satisfactoriamente, de lo cual se expone un resumen de cierre, respecto a la gestión realizada:   Se desarrolló proceso para dotar de maquinaria y equipos no tecnológicos,  pero el proceso se declaró desierto. 
En cuanto a la renovación del parque automotor, se adquirieron tres (3) vehículos, como acción para renovar el parque automotor. 
Se adjudicó el proceso para la adquisición del mobiliario y se dotó a la Secretaría General de acuerdo con la priorización realizada.
Con lo anterior, se cumplió con la meta establecida para la vigencia.</t>
  </si>
  <si>
    <t xml:space="preserve">Implementar las actividades de planeación, ejecución, seguimiento y control  a los mantenimientos de la infraestructura física de la Secretaría General de la Alcaldía Mayor de Bogotá D.C. </t>
  </si>
  <si>
    <t>Servicio de mantenimiento preventivo</t>
  </si>
  <si>
    <t>Porcentaje de mantenimientos preventivos realizados</t>
  </si>
  <si>
    <t>(Cantidad de intervenciones ejecutadas  / Cantidad de actividades priorizadas)*100</t>
  </si>
  <si>
    <t>• Adquirir los insumos para hacer los mantenimientos correspondientes
• Implementar el Plan de acción 2017 del Plan Institucional de Gestión Ambiental - PIGA, en el marco del sistema integrado de gestión.
• Llevar a cabo las actividades de planeación, ejecución, seguimiento y control del proyecto
• Realizar la actualización de inventarios</t>
  </si>
  <si>
    <t>La meta de ejecución trazada para esta vigencia, fue cumplida satisfactoriamente, de lo cual se expone un resumen de cierre, respecto a la gestión realizada:   Los mantenimientos en la entidad se han realizado conforme a los requerimientos de las áreas. 
Con lo anterior, se cumplió con la meta establecida para la vigencia.</t>
  </si>
  <si>
    <t>Mejorar la infraestructura de la entidad</t>
  </si>
  <si>
    <t>Mejoramiento de espacios de la Secretaría General</t>
  </si>
  <si>
    <t>Espacios conservados y adecuados</t>
  </si>
  <si>
    <t>Números de espacios adecuados y o conservados/Número de espacios priorizados</t>
  </si>
  <si>
    <t>• Diseñar e implementar los planes de adecuación y conservación de la infraestructura física de la entidad
• Llevar a cabo y hacer seguimiento y control a las obras de adecuación y conservación de la Secretaría General</t>
  </si>
  <si>
    <t>La meta de ejecución trazada para esta vigencia, fue cumplida satisfactoriamente, de lo cual se expone un resumen de cierre, respecto a la gestión realizada:   En la Imprenta Distrital se llevan a cabo adecuaciones de cubierta en la cual se reemplaza la teja existente en asbesto cemento, por teja Termo Acústica.
Se encuentra en ejecución la adecuación de aleros, canales, bastones y bajantes según desarrollo de la cubierta, las instalaciones eléctricas que incluyen red normal, regulada, voz y datos y por último el reemplazo de luminarias fluorescentes por luminarias tipo LED según diseño.
En el Salón Gonzalo Jiménez de Quesada se lleva a cabo restauración integral de puertas y ventanas, el cual incluye pintura, esmalte y sellador, más instalación de vidrios biselados en ventanearía existente, igualmente se realiza restauración de cornisas, recuadros en yeso, resanes, aplicación de pintura sobre muros y cielo raso, cumpliendo con las directrices del Instituto Distrital de Patrimonio Cultural.</t>
  </si>
  <si>
    <t>Establecer e implementar el plan de acción para el año 2017 aprobado por el Comité de PIGA.</t>
  </si>
  <si>
    <t>Plan de acción - PIGA</t>
  </si>
  <si>
    <t>% de implementación del Plan de Acción del PIGA 2017</t>
  </si>
  <si>
    <t>(Plan de acción implementado /Plan de acción programado) *100</t>
  </si>
  <si>
    <t>• Planear, ejecutar y hacer seguimiento al Plan de acción establecido para la Secretaría General</t>
  </si>
  <si>
    <t>La meta de ejecución trazada para esta vigencia, fue cumplida casi en su totalidad, de lo cual se expone un resumen de cierre, respecto a la gestión realizada:   En el marco de implementación del PIGA, se realizaron las siguientes actividades:
1. Se firmaron los acuerdos de Corresponsabilidad  con Asociaciones Recicladoras. 
2. Se desarrolló la semana ambiental y la semana de la bicicleta.
3. Se efectuó identificación de aparatos hidráulicos en todas las sedes concertadas con la SDA.  
4. Se efectuó capacitación a los funcionarios de la Secretaría General en consumo sostenible.
5. Se inició trámite de compra y cambio  de instalaciones hidrosanitarias no ahorradoras en todas las sedes propias de la Secretaría General.
6. Se programó cambio de todas las luminarias no ahorradoras por LED de edificio Bicentenario.
7. Se efectuó capacitación de separación en la fuente, calidad de vida y comparendo ambiental.
8. Se efectuó capacitación en Gestión de Residuos Peligrosos. 
9. Se presentó ante la Secretaría de Ambiente el documento PGIRS Respel. 
10. Se entregaron a disposición final más de una tonelada de residuos peligrosos y especiales generados en diversas sedes de la Secretaría General.
11. Se realizaron visitas de seguimiento  y verificación a la Imprenta Distrital. 
12. Se realizó seguimiento al  consumo de papel, uso de máquinas fotocopiadoras e impresoras.
13. Se participación en Evento programado por la SDA y Min ambiente, donde se adquirieron compromisos para efectuar acciones pertinentes para el 2018. Presentación a la SDA de informe Verificación, Seguimiento al Plan de Acción 2017 de Planificación,  y de Formulación al Plan de Acción 2018.</t>
  </si>
  <si>
    <t>Realizar seguimiento y crear planes de contingencia para lograr la ejecución presupuestal planeada para la vigencia 2017.</t>
  </si>
  <si>
    <t>Ejecución presupuestal.</t>
  </si>
  <si>
    <t xml:space="preserve">Porcentaje de ejecución presupuestal </t>
  </si>
  <si>
    <t>(Valor comprometido/Valor programado)*100</t>
  </si>
  <si>
    <t>• Realizar seguimientos cada mes de la ejecución presupuestal.
Crear planes de contingencia.</t>
  </si>
  <si>
    <t xml:space="preserve">La meta de ejecución trazada para esta vigencia, fue cumplida casi en su totalidad, de lo cual se expone un resumen de cierre, respecto a la gestión realizada:   Durante la vigencia 2017 se comprometieron el 95% de los recursos de funcionamiento e inversión 1127 y 1152 como resultado del valor comprometido correspondiente $16.092.531.992,00 sobre la apropiación inicial de $16.947.934.270,00.
Con lo anterior, se cumplió con la meta establecida para la vigencia.
</t>
  </si>
  <si>
    <t>Implementar el Plan de Seguridad vial en la Secretaría General de acuerdo a la normatividad y lineamientos de LA Secretaría de Movilidad.</t>
  </si>
  <si>
    <t>Plan de Seguridad Vial Implementado.</t>
  </si>
  <si>
    <t>porcentaje de Implementación del Plan de Seguridad Vial</t>
  </si>
  <si>
    <t>(Plan de Seguridad Implementado/ Plan de Seguridad Planeado) *100</t>
  </si>
  <si>
    <t>• Adecuar e implementar el Plan estratégico de Seguridad vial.</t>
  </si>
  <si>
    <t>La meta de ejecución trazada para esta vigencia, fue cumplida casi en su totalidad, de lo cual se expone un resumen de cierre, respecto a la gestión realizada:   Se recibieron las observaciones de la Secretaría de movilidad con respecto al Plan Estratégico de Seguridad Vial y se realizaron las aclaraciones y modificaciones del mismo. Se ha desarrollado el plan de acción de acuerdo con el cronograma establecido.
Se llevaron a cabo las capacitaciones programadas con el SENA.
Se llevaron a cabo las capacitaciones programadas a través de la plataforma Moodle.
Se aprueba la Resolución No. 440 del 26 de septiembre de 2017, por la cual se reglamenta la administración, uso y manejo de los vehículos automotores de la Secretaría General de la Alcaldía Mayor de Bogotá, D.C. 
De acuerdo con el cronograma se tenía contemplado realizar la señalización del parqueadero pero  de acuerdo con las directrices de contratación el proceso no se publicó en el SECOP. Por lo anterior, esta actividad que tenía peso del 2%, únicamente logró el 1%.</t>
  </si>
  <si>
    <t>Subdirección Financiera</t>
  </si>
  <si>
    <t>Brindar herramientas y soluciones a los gerentes de proyectos y rubros de funcionamiento para la correcta ejecución presupuestal y de pagos.</t>
  </si>
  <si>
    <t>Jornadas de socialización frente a la programación y ejecución de recursos.</t>
  </si>
  <si>
    <t>Jornadas de capacitación en programación y ejecución de recursos realizadas</t>
  </si>
  <si>
    <t>Sumatoria módulos de capacitación realizadas</t>
  </si>
  <si>
    <t>• Estructurar jornadas de socialización frente a la programación y ejecución de recursos. 
Preparar el material para las jornadas de socialización.
Desarrollar las jornadas de socialización.</t>
  </si>
  <si>
    <t>La meta de ejecución trazada para esta vigencia, fue cumplida satisfactoriamente, de lo cual se expone un resumen de cierre, respecto a la gestión realizada:   Durante la vigencia 2017, se realizaron cinco (5) jornadas de capacitación, cumpliendo con la meta anual establecida. Los temas tratados fueron: liquidación y pago de  "Pasivos Exigibles", ciclo y procedimientos presupuestales, aspectos relacionados con la correcta programación del PAC, recomendaciones  y directrices para la ejecución y seguimiento de convenios en los cuales participe la Secretaría General y trámite de cuentas y facturas.
Con lo anterior, se cumplió con la meta establecida para la vigencia.</t>
  </si>
  <si>
    <t>Lineamientos frente a programación y ejecución de recursos para la vigencia.</t>
  </si>
  <si>
    <t>Lineamientos técnicos para la programación, priorización, ejecución y seguimiento de recursos</t>
  </si>
  <si>
    <t>Sumatoria de documentos de lineamientos frente a programación y ejecución de recursos socializados</t>
  </si>
  <si>
    <t>• Circulares de lineamientos frente a la programación y ejecución de recursos.</t>
  </si>
  <si>
    <t>La meta de ejecución trazada para esta vigencia, fue cumplida satisfactoriamente, de lo cual se expone un resumen de cierre, respecto a la gestión realizada:   Durante la vigencia se proyectaron cinco (5) circulares de amplia importancia en el ámbito de la gestión presupuestal y de pagos para la firma del Secretario Corporativo: Circular 02  "Directrices generales y para trámites de pago de cuentas en el 2017",  Circular 04 "Directriz de seguimiento y tratamiento prioritario a contratos con pasivos exigibles", Circular 011 de 2017 "Instructivo general para trámites financieros y para el manejo de recursos presupuestales", Circular 09 de 2017  "Consideraciones para la programación presupuestal 2018" y Circular  13 de 2017  ”Cierre de la  gestión financiera 2017 y apertura vigencia 2018”.
Con lo anterior, se cumplió con la meta establecida para la vigencia.</t>
  </si>
  <si>
    <t>Dar cumplimiento eficaz a los requerimientos de las autoridades contables de manera.</t>
  </si>
  <si>
    <t>Informes financieros y contables</t>
  </si>
  <si>
    <t>Estados financieros y contables</t>
  </si>
  <si>
    <t>(Estados financieros y contables presentados y publicados/Estados financieros y contables programados)*100</t>
  </si>
  <si>
    <t>• Informes contables y balances presentados y/o publicados.</t>
  </si>
  <si>
    <t>La meta de ejecución trazada para esta vigencia, fue cumplida satisfactoriamente, de lo cual se expone un resumen de cierre, respecto a la gestión realizada:   Durante la vigencia 2017, se presentaron trimestralmente  los siguientes reportes e informes: CGN2005_001_SALDOS Y MOVIMIENTOS  y CGN2005_002_OPERACIONES RECIPROCAS, Balance General, Estado de Actividad Financiera, Económica, Social y Ambiental, Formato de Conciliación SIPROJ CGN_2016_01_VARIACIONES TRIMESTRALES. Así mismo, se elaboró y se presentaron los informes que se detallan a continuación:
a. Conciliación mensual de operaciones de enlace – tres (3).
b. CGN2005- 001 Saldos y Movimientos (Trimestral).
c. CGN2005-002 Operaciones reciprocas (Trimestral).
d. Conciliaciones SIPROJ (Trimestral).
e. Balance General o Estado de Situación Financiera a nivel de cuenta principal (Trimestral).
f. Estado de Actividad Financiera, Económica, Social y Ambiental o Estado de Resultado Integral a nivel de cuenta principal (Trimestral).
g. CGN2005-003 NG Notas de carácter general (N/A).
h. CGN2005-003 NE Notas de carácter específico (N/A).
i. Notas a los estados contables: General y específicas (N/A).
j. CGN2016_01_Variaciones_Trimestrales_Significativas (Trimestral).
Con lo anterior, se cumplió con la meta establecida para la vigencia.</t>
  </si>
  <si>
    <t>Llevar a cabo los desembolsos para cumplimiento a las obligaciones adquiridas por la Entidad de manera oportuna.</t>
  </si>
  <si>
    <t>Gestión de pago</t>
  </si>
  <si>
    <t>Gestión de pagos</t>
  </si>
  <si>
    <t xml:space="preserve">Días promedio para gestionar integralmente las solicitudes de pagos recibidas </t>
  </si>
  <si>
    <t>• Desembolsos a contratistas.</t>
  </si>
  <si>
    <t>La meta de ejecución trazada para esta vigencia, fue cumplida satisfactoriamente, de lo cual se expone un resumen de cierre, respecto a la gestión realizada:   Este indicador tiene por objeto de medir la gestión de la Subdirección Financiera en el cumplimiento de los pagos dentro del tiempo razonable.
Durante la vigencia 2017, es importante resaltar la mejoría sostenible y progresiva en los tiempos de respuesta en la gestión de pagos. Lo anterior se ve reflejado en promedio de tiempo en la cual una solicitud de pago radicada, logra convertirse en orden de pago y ser firmada por el responsable de presupuesto. Para el Primer trimestre el tiempo fue de 6,86 días, Segundo trimestre: 4,60 días, Tercer trimestre: 4,83 días y  Cuarto trimestre: 4,34 días.
Con lo anterior, se cumplió con la meta establecida para la vigencia.</t>
  </si>
  <si>
    <t>Socializar el desempeño de la ejecución presupuestal a todas  las partes interesadas.</t>
  </si>
  <si>
    <t>Seguimiento a la ejecución presupuestal vigencia, reserva y pasivos exigibles y al componente PAC.</t>
  </si>
  <si>
    <t>Documentos de Seguimiento a la ejecución presupuestal vigencia, reserva y pasivos exigibles y al componente PAC.</t>
  </si>
  <si>
    <t>Sumatoria de documentos de Seguimiento a la ejecución presupuestal vigencia, reserva y pasivos exigibles y al componente PAC.</t>
  </si>
  <si>
    <t>• Memorandos o presentaciones con la información presupuestal sintetizada.</t>
  </si>
  <si>
    <t>La meta de ejecución trazada para esta vigencia, fue cumplida satisfactoriamente, de lo cual se expone un resumen de cierre, respecto a la gestión realizada:   El indicador en cuestión tiene el objetivo de medir la gestión de la Subdirección Financiera en el acompañamiento permanente a la ejecución presupuestal de la Entidad.
Durante la vigencia 2017, se desarrollaron y socializaron vía memorando, doce (12) síntesis y análisis del comportamiento de la ejecución presupuestal de vigencia, evidencia radicados 3-2017-2257, 3-2017-3795, 3-2017-6400, 3-2017-9245, 3-2017-11189, 3-2017-13979,  3-2017-16910, 3-2017-19289, 3-2017-21552, 3-2017-23738,  3-2017-25428  y 3-2017-28393.
Con lo anterior, se cumplió con la meta establecida para la vigencia.</t>
  </si>
  <si>
    <t>Subdirección de Servicios Administrativos</t>
  </si>
  <si>
    <t xml:space="preserve">Fortalecer y estandarizar los archivos de gestión de la entidad </t>
  </si>
  <si>
    <t xml:space="preserve">Archivos fortalecidos </t>
  </si>
  <si>
    <t>Archivos Organizados</t>
  </si>
  <si>
    <t xml:space="preserve">(Número de dependencias con archivos  de gestión organizados/ Número total de dependencias de la S. Gral.)*100 </t>
  </si>
  <si>
    <t>• Capacitar a los servidores responsables de los archivos de gestión en la diferentes dependencias de la Secretaria General.</t>
  </si>
  <si>
    <t>La meta de ejecución trazada para esta vigencia, fue cumplida satisfactoriamente, de lo cual se expone un resumen de cierre, respecto a la gestión realizada:   El equipo de trabajo de Gestión Documental ha realizado capacitaciones y sensibilizaciones en materia de organización de archivos y transferencias documentales a funcionarios de la Entidad, con el fin de que todas las dependencias de la Entidad puedan cumplir con las transferencias documentales, teniendo en cuenta la normatividad archivística vigente. 
Se han realizado visitas de revisión y auditoría de las trasferencias documentales pendientes de la vigencia 2016.
En el periodo se atendieron y verificaron la organización de los  archivos de gestión de 30 dependencias que junto con las 8 atendidas en el los trimestres anteriores se logra  un porcentaje de atención del 100%.
Con lo anterior, se cumplió con la meta establecida para la vigencia</t>
  </si>
  <si>
    <t xml:space="preserve">Anual </t>
  </si>
  <si>
    <t xml:space="preserve">Actualizar los inventarios de bienes en servicios </t>
  </si>
  <si>
    <t xml:space="preserve">Inventarios actualizados </t>
  </si>
  <si>
    <t>Inventarios actualizados</t>
  </si>
  <si>
    <t>(Número de funcionarios y contratistas con inventarios actualizados / Número de funcionarios y contratistas de la entidad con bienes a cargo) *100</t>
  </si>
  <si>
    <t xml:space="preserve">• Actualizar los inventarios de bienes en servicio </t>
  </si>
  <si>
    <t>La meta de ejecución trazada para esta vigencia, fue cumplida satisfactoriamente, de lo cual se expone un resumen de cierre, respecto a la gestión realizada:   Durante la vigencia 2017,  se desarrollaron las actividades de clasificación y búsqueda de faltantes, remisión de inventarios a los servidores y contratistas con dichos elementos faltantes para la identificación de la ubicación y posterior conciliación.
Una vez finalizado el proceso de conciliación se realizó la valuación de los bienes en servicio y en bodega de acuerdo con la vida útil de los elementos atendiendo la normativa vigente. 
Se culminó el proceso de verificación de inventarios con el contratista Organización Levin de Colombia S.A.S.; efectuó verificación y auditoría de los elementos sobrantes y faltantes, conjuntamente con la Oficina de Tecnologías de la Información y las Comunicaciones – OTIC y la Subdirección Financiera. 
Así mismo, se realizó la validación y verificación de la base de datos del inventario existente en el aplicativo SAI y la información entregada por el contratista frente a la información suministrada por la Dirección de Talento Humano y la Dirección de Contratación, con el fin de tener el 100% de los servidores y contratistas vinculados a la Secretaría General
Con lo anterior, se cumplió con la meta establecida para la vigencia.</t>
  </si>
  <si>
    <t xml:space="preserve">Gestionar los trámites de recursos físicos oportunamente </t>
  </si>
  <si>
    <t xml:space="preserve">Tramites de la gestión de recursos físicos realizados </t>
  </si>
  <si>
    <t xml:space="preserve">Solicitudes tramitadas oportunamente </t>
  </si>
  <si>
    <t>(Número de  solicitudes tramitadas oportunamente / Número total de solicitudes recibidas) * 100</t>
  </si>
  <si>
    <t xml:space="preserve">• Gestionar los tramites de recursos físicos </t>
  </si>
  <si>
    <t>La meta de ejecución trazada para esta vigencia, fue cumplida satisfactoriamente, de lo cual se expone un resumen de cierre, respecto a la gestión realizada:   Para la vigencia 2017, se atendieron solicitudes de elementos, reintegros y  traslados, así:
1. Solicitudes de bienes: Recibidas 1.023  -  Tramitadas  937
2. Traslado de bienes entre usuarios: Recibidas 810  -  Tramitadas 768
3. Reintegros de bienes: Recibidas 261  -  Tramitadas  222
4. Ingresos: Recibidas 125 - Tramitadas  106              
Total solicitudes recibidas 2.219 – Total solicitudes tramitadas 2.033, para un porcentaje del 91,61% en la vigencia.
Con lo anterior, se cumplió con la meta establecida para la vigencia.</t>
  </si>
  <si>
    <t xml:space="preserve">Trimestal </t>
  </si>
  <si>
    <t xml:space="preserve">Elementos de consumo entregados satisfactoriamente </t>
  </si>
  <si>
    <t>Calificación del servicio</t>
  </si>
  <si>
    <t>Promedio de evaluación de las encuestas de satisfacción de los elementos de consumo entregados</t>
  </si>
  <si>
    <t xml:space="preserve">• Entregar elementos de consumo satisfactoriamente </t>
  </si>
  <si>
    <t>La meta de ejecución trazada para esta vigencia, fue cumplida satisfactoriamente, de lo cual se expone un resumen de cierre, respecto a la gestión realizada:   Con la aplicación de la encuesta de Evaluación del Suministro de Elementos de Consumo (Formato 2211500-FT682 Versión 2) se busca medir el nivel de satisfacción de los servidores y contratistas de las diferentes dependencias de la Secretaría General de la Alcaldía Mayor de Bogotá D.C., frente a la atención y entrega oportuna de los elementos de consumo, (papelería, útiles de oficina, tintas, tóner) 
Para la vigencia 2017, se aplicaron  siete (33) encuestas. Con los resultados obtenidos, se puede evidenciar que el grado de satisfacción es del 100% de la atención prestada por el grupo de Recursos Físicos
Con lo anterior, se cumplió con la meta establecida para la vigencia.</t>
  </si>
  <si>
    <t xml:space="preserve">Servicios administrativos y generales (transporte, aseo, cafetería, adecuación de espacios y mantenimiento) prestados satisfactoriamente </t>
  </si>
  <si>
    <t xml:space="preserve">Servicios Administrativos y Generales prestados satisfactoriamente </t>
  </si>
  <si>
    <t>Servicios Administrativos y Generales prestados favorablemente</t>
  </si>
  <si>
    <t>Promedio de evaluación de las encuestas de satisfacción de los servicios administrativos prestados</t>
  </si>
  <si>
    <t xml:space="preserve">• Realizar actividades necesarias para la prestación de los servicios administrativos y generales satisfactoriamente </t>
  </si>
  <si>
    <t>La meta de ejecución trazada para esta vigencia, fue cumplida satisfactoriamente, de lo cual se expone un resumen de cierre, respecto a la gestión realizada:   La evaluación aplicada sobre los servicios prestados a los clientes internos, contempla una escala de  Deficiente, Regular y Bueno. Para la vigencia 2017, el nivel de satisfacción del usuario con relación a los servicios prestados,  corresponde al 98.25%.
Este resultado se alcanza toda vez que están en ejecución los contratos necesarios para la prestación de un excelente servicio de apoyo
Con lo anterior, se cumplió con la meta establecida para la vigencia.</t>
  </si>
  <si>
    <t>Oficina de Control Interno</t>
  </si>
  <si>
    <t xml:space="preserve">P 301 
Lograr la excelencia en procesos de gestión y convertir a la Secretaría General en referente distrital </t>
  </si>
  <si>
    <t>P301A5 Monitorear el cumplimento de los objetivos estratégicos y metas institucionales de la Secretaría General</t>
  </si>
  <si>
    <t>Verificar el cumplimiento de las acciones establecidas en el plan de mejoramiento de vigilancia y control fiscal, que en ejercicio de la auditorías de regularidad, desempeño, visita de control fiscal y de los estudios de economía y política pública, adelanto la Contraloría de Bogotá D.C. en la entidad.</t>
  </si>
  <si>
    <t>Informes de seguimiento a los planes de mejoramiento de vigilancia y control fiscal</t>
  </si>
  <si>
    <t>Seguimientos realizados al plan de mejoramiento de vigilancia y control fiscal de la entidad</t>
  </si>
  <si>
    <t>Número de Informes de seguimiento al plan de mejoramiento de vigilancia y control fiscal generados y/o presentados a la Contraloría de Bogotá D.C.</t>
  </si>
  <si>
    <t>• Realizar seguimiento y presentación de información de conformidad con lo establecido en:
- Resolución 630 de 2014 Artículo 5°
- Circular Externa No. 100-009 de 2013 del Departamento Administrativo de la Función Pública
- Literal c) del artículo 5° del Decreto 2145 de 1999, modificado por el artículo 2° del Decreto 2539 de 2000, modificado por el artículo 2° del Decreto 1027 de 2007</t>
  </si>
  <si>
    <t>La meta de ejecución trazada para esta vigencia, fue cumplida satisfactoriamente, de lo cual se expone un resumen de cierre, respecto a la gestión realizada:   Fue consolidado y presentado el Plan de Mejoramiento resultante de la Auditoría de Regularidad que realizó la Contraloría de Bogotá respecto a la gestión realizada a la vigencia 2016. Dicho plan fue presentado por medio del Aplicativo del Ente de Control denominado STORM, el cual reporta un certificado de la recepción de la información.
Respecto al seguimiento a las acciones correctivas que fueron establecidas en los planes de mejoramiento de vigencias anteriores, se realizaron mesas de trabajo con los responsables de cada una de ellas y como resultado fue presentado un informe al Representante Legal.
Se realizó un seguimiento a las acciones correctivas establecidas en el plan de mejoramiento consolidado con los responsables de cada una, el informe resultante fue presentado al Secretario General y responsables por medio del radicado 3-2017-26977 del 30 de noviembre de 2017.
Con lo anterior, se cumplió con la meta establecida para la vigencia.</t>
  </si>
  <si>
    <t xml:space="preserve"> Verificar que las acciones derivadas de las evaluaciones se han implementado de manera eficiente y eficaz, como lo establece la normatividad vigente</t>
  </si>
  <si>
    <t>Informes de evaluaciones y seguimientos por mandato legal</t>
  </si>
  <si>
    <t>Evaluaciones y seguimientos realizados por mandato legal</t>
  </si>
  <si>
    <t xml:space="preserve">Número de evaluaciones y seguimientos ejecutados sobre el número de evaluaciones programadas </t>
  </si>
  <si>
    <t>• Elaborar y presentar información de conformidad con lo establecido en al normatividad vigente, para cada uno de los informes que por mandato legal debe presentar la Oficina de Control Interno.</t>
  </si>
  <si>
    <t>La meta de ejecución trazada para esta vigencia, fue cumplida satisfactoriamente, de lo cual se expone un resumen de cierre, respecto a la gestión realizada:   En total para la vigencia 2017, se presentaron cuarenta y siete (47) informes que corresponden a la Oficina de Control  Interno. Los informes fueron presentados dentro de las fechas dispuestas por la normatividad vigente.
Con lo anterior, se cumplió con la meta establecida para la vigencia.</t>
  </si>
  <si>
    <t>P301A4 Identicar oportunidades de mejora en el SIG, a través de la ejecución del proceso de evaluación independiente</t>
  </si>
  <si>
    <t>Determinar y verificar el grado de cumplimiento de los objetivos, los planes, los programas, proyectos y procesos. Así como la adherencia de la entidad a las normas constitucionales, legales y de autorregulación que le son aplicables, y sobre irregularidades y errores presentados en la operación de la entidad, apoyando a la Alta Dirección en la toma de decisiones necesarias para corregir las desviaciones, sugiriendo las acciones de mejoramiento correspondientes</t>
  </si>
  <si>
    <t>Informes de Auditorías Internas</t>
  </si>
  <si>
    <t>Auditorias Integrales realizadas</t>
  </si>
  <si>
    <t>Número de informes de Auditorías Integrales Ejecutadas en el periodo</t>
  </si>
  <si>
    <t>• 1. Evaluar selectivamente e integralmente los requisitos del SIG, en cuanto a:
• Cumplimiento de los requisitos del SIG - NTDSIG 01 - 2011
• Sistema de Control Interno - MECI
• Sistema de Gestión de la Calidad NTCGP
2. Presentar informe de las auditorías realizadas.</t>
  </si>
  <si>
    <t>La meta de ejecución trazada para esta vigencia, fue cumplida satisfactoriamente, de lo cual se expone un resumen de cierre, respecto a la gestión realizada:   El inicio de las Auditorías se encuentraba previsto para el tercer trimestre de la Vigencia, sin embargo en la Oficina de Control Interno se ha participado en el proceso de preparación de la auditoría, actualización de procedimientos y conformación del Equipo Auditor.</t>
  </si>
  <si>
    <t>Verificar el grado de avance de las metas establecidas en los planes institucionales, contractuales, de Desarrollo y ejecución presupuestal de la entidad</t>
  </si>
  <si>
    <t>Informes de seguimiento al cumplimiento de la gestión de la entidad</t>
  </si>
  <si>
    <t>Seguimientos realizados a la gestión de la entidad</t>
  </si>
  <si>
    <t>Número de informes de seguimiento elaborados</t>
  </si>
  <si>
    <t xml:space="preserve">• Elaborar y presentar informes sobre la evaluación a la gestión por dependencias, seguimiento a la gestión presupuestal y contractual de los proyectos de inversión de la Secretaría General e informe de causas.
</t>
  </si>
  <si>
    <t xml:space="preserve">La meta de ejecución trazada para esta vigencia, fue cumplida satisfactoriamente, de lo cual se expone un resumen de cierre, respecto a la gestión realizada:   Se realizaron veinticuatro (24) informes de evaluación a la gestión por dependencias y se realizó un (1) informe de causas acorde con lo establecido en el Decreto 370, para un total de veinticinco (25) informes. Se realizó un informe general relacionado con el Seguimiento a la Gestión Presupuestal y Contractual de los Proyectos de Inversión y se presentaron trece (13) informes a las áreas que tienen proyectos de inversión. En el mes de julio de 2017, fue realizado el seguimiento al avance de la gestión sobre los proyectos de inversión a cargo de la Secretaría General, los cuales fueron dados a conocer a cada uno de los responsables.
Durante el cuarto trimestre se presentaron dos informes de seguimiento a la gestión presupuestal y contractual de los proyectos de inversión los cuales se presentaron a los responsables respectivos; igualmente se presentó el informe de seguimiento a las metas del Plan de Desarrollo a cargo de la Secretaría General.
Con lo anterior, se cumplió con la meta establecida para la vigencia.
</t>
  </si>
  <si>
    <t>Oficina de Tecnologías de la Información y las Comunicaciones</t>
  </si>
  <si>
    <t>P103A1 Orientar la implementación de la Estrategia Gobierno en Línea en la Secretaría General</t>
  </si>
  <si>
    <t>Actualizar e implementar  los Sistemas de Información y sitios web</t>
  </si>
  <si>
    <t>Optimización de sistemas de información y sitios web, para mantenerlos operativos y funcionado</t>
  </si>
  <si>
    <t>Sistemas de información y sitios web optimizados y con soporte tecnico</t>
  </si>
  <si>
    <t>Sumatoria de sistemas de información y/o sitios web optimizados y soportados por Otic.</t>
  </si>
  <si>
    <t xml:space="preserve">• Optimización de aplicativos y sitios web 
• Optimización de sistemas de índole administrativo y financiero </t>
  </si>
  <si>
    <t>La meta de ejecución trazada para esta vigencia, fue cumplida satisfactoriamente, de lo cual se expone un resumen de cierre, respecto a la gestión realizada:   Se ha garantizado el mantenimiento y desarrollo de nuevas funcionalidades a los aplicativos dando así una mayor estabilidad a los aplicativos administrativos y financieros permitiendo estar al día en los cambios normativos como es el caso del manejo de las cuentas NIIF para dar cumplimiento a la implementación de Normas Internacionales adoptadas por la Contaduría General de la Nación.   Así mismo, se brindó mayor disponibilidad de páginas o sitios web de la entidad teniendo una infraestructura en la nube, la cual mejora en la capacidad de respuesta ante eventos de necesidades técnicas por parte de los portales y/o páginas de la Secretaría General, así como la seguridad pues se adquirieron certificados de sitio seguro, esto da mayor confianza a la ciudadanía.
Se concluye que se logo cumplir con los cronogramas establecidos tanto para soporte como para creación, prueba e implementación de nuevas funcionalidades a: - SAI-SAE (Manejo de Inventario y elementos de consumo), - PERNO (Manejo de personal y nomina), - Gestión Contractual, - LIMAY (Manejo de Información Contable), - SIPRES (Manejo de gestión presupuestal interna), - Cuentas por Cobrar (Manejo de facturación de sitios arrendados en red Cade).   Así mismo Durante el periodo  la OTIC, con el escaso recurso de talento humano y a medida de las posibilidades, brindo soporte técnico a los siguientes sitios web En Plataforma NUBE:  - Portal Bogotá en producción, - Portal Bogotá sitio de desarrollo, - Portal Secretaría General (Versión anterior) – Pendiente por migración, - Página Web Victimas (Versión anterior) – Pendiente por carga de contenido, - Página Web Centro Memoria (Versión depuración),   – Pendiente por depuración, - Archivo Bogotá (Versión anterior),  – No se ha realizado seguimiento a este portal,  - Guía de trámites y servicios / Mapa Callejero (versión anterior).   Cumpliendo así la meta de 12 propuesta sistemas de información de índole administrativo y financiero y sitios web.</t>
  </si>
  <si>
    <t>Mantener disponibles para los usuarios internos y externos los sistemas de información y paginas web de la entidad</t>
  </si>
  <si>
    <t>Disponibilidad de Sistemas de Información y paginas web</t>
  </si>
  <si>
    <t xml:space="preserve">Porcentaje de tiempo de disponibilidad y operación de los sistemas de información de la Secretaría General </t>
  </si>
  <si>
    <t>[[Sumatoria (% de disponibilidad de sistemas de información misionales) * criticidad ]  / sumatoria de criticidad ]* peso misionales
+
[[Sumatoria (% de disponibilidad de sistemas de información administrativos) * criticidad ] / sumatoria de criticidad ]* peso administrativos
+
[[Sumatoria (% de disponibilidad de portales) * criticidad ] / sumatoria de criticidad ]* peso portales</t>
  </si>
  <si>
    <t>• Realizar Monitoreo a: 
- Base de Datos
- Sistemas de Información
- Infraestructura Tecnológica</t>
  </si>
  <si>
    <t>La meta de ejecución trazada para esta vigencia, fue cumplida satisfactoriamente, de lo cual se expone un resumen de cierre, respecto a la gestión realizada:   Para este trimestre   se cumple el porcentaje de tiempo de disponibilidad y operación de los sistemas de información de la Secretaría General propuesto por la Oficina de Tecnologías de la Información y Comunicaciones que es de 93% y el registrado en el trimestre fue del 99.97%, con 2 ventanas de mantenimiento.
En el periodo de enero a diciembre de 2017 fue de 99,9%, esto gracias a la robusta infraestructura tecnológica instalada y configurada actualmente, se presentaron 22 ventanas de mantenimiento programadas.</t>
  </si>
  <si>
    <t>Ampliar la seguridad de la información en la entidad</t>
  </si>
  <si>
    <t>Gestión e implementación de herramientas en el marco del Sistema de Seguridad de la Información</t>
  </si>
  <si>
    <t>Herramientas gestionadas e implementadas para aumentar la seguridad de la información</t>
  </si>
  <si>
    <t>sumatoria de herramientas gestionadas e implementadas para aumentar la seguridad de la información</t>
  </si>
  <si>
    <t>• Actualizar plataforma de seguridad de la información
• Gestionar la plataforma de Seguridad de la Información</t>
  </si>
  <si>
    <t xml:space="preserve">La meta de ejecución trazada para esta vigencia, fue cumplida satisfactoriamente, de lo cual se expone un resumen de cierre, respecto a la gestión realizada:   Durante el trimestre se implementación del SISTEMA DE CONTROL DE SEGURIDAD DE ACCESO con el cual se aumenta la seguridad de todos los funcionarios que trabajan en la manzana Liévano, ya que por ser el despacho del Sr Alcalde prima la seguridad perimetral de él y de las personas Cercanas, con este sistema se autoriza el ingreso y salidas de las personas, con el fin de restringir el acceso a las personas delimitando el ingreso de las personas a varios lugares de la Secretaria General, que son de usos exclusivo VIP.   Así mismo, se tiene un registro de los visitantes, el cual, al utilizar la tarjeta destinada para ellos, en el sistema quedara registrado por cuales puertas pasaron y a qué hora, además, con la restricción en las puestas de del edificio Municipal donde se encuentran los funcionarios VIP como el Sr. Alcalde, solo tendrán acceso las persona autorizadas por estas áreas, implementando un mayor control en el área de los Despachos del Alcalde y Secretario General.
Igualmente se  sigue gestionando plataformas de seguridad como:  CCTV, copias de seguridad, administración de directorio activo y correo electrónico, y se continua con la implementación de la herramienta OCS inventory con la cual se llevará un mejor control de los elementos que posean un IP y se conecten en la red de la entidad. </t>
  </si>
  <si>
    <t xml:space="preserve">
2
-. Contrato el Servicio en la nube para paginas Web de la entidad.
-.  Afinamiento a los servidores de aplicaciones administrativas y financiera en especial las que comprenden el SI-Capital, en ambientes de producción y contingente. 
</t>
  </si>
  <si>
    <t>Mantener el subsistema de Gestión de Seguridad de la Información SGSI</t>
  </si>
  <si>
    <t>Porcentaje de avance en la ejecución de las actividades programadas para sostener el SGSI</t>
  </si>
  <si>
    <t>(número de las actividades ejecutadas para el sostenimiento del SGSI
/ 
total de las actividades programadas para el sostenimiento del SGSI)*100</t>
  </si>
  <si>
    <t>• Ejecutar actividades programadas para la vigencia.</t>
  </si>
  <si>
    <t>La meta de ejecución trazada para esta vigencia, fue cumplida satisfactoriamente, de lo cual se expone un resumen de cierre, respecto a la gestión realizada:   En el trimestre se ejecutaron 23 actividades de las programadas para la sostenibilidad del SGSI, lo que significa que en al finalizar el cuarto trimestre se tiene un avance de 68 actividades de un total de 68, equivalente a un 100%. Se logró llevar a cabo la socialización al interior del Comité Técnico de Seguridad de la Información la importancia de contar con documentos que ayuden a regir el Modelo de Seguridad y Privacidad de la Información, también se logra el entendimiento por dichos miembros sobre la importancia de llevar a cabo la identificación de los activos de información de cada dependencia y que esta labor debe ser realizada por los dueños de proceso, se logra la concientización sobre la importancia de que los activos de información sean alineados en un solo proceso y que en éste se detalle lo solicitado por Ley de transparencia, transferencia de información, valoración de riesgos inherentes y residuales y generar su respectivo plan de tratamiento.
Se debe Dar continuidad a la sostenibilidad y mantenimiento del Sistema de Gestión de Seguridad de la Información e integración al Sistema Integrado de Gestión de la Secretaría General, mediante sensibilizar al Comité Técnico sobre la responsabilidad que tienen de transmitir la importancia de la Seguridad de la Información al interior de sus oficinas, funcionarios, contratistas y estudiantes en práctica a cargo.   Alinear a la Entidad al cumplimiento del Modelo de Seguridad y Privacidad de la Información liderado por el Ministerio de la Información y las Telecomunicaciones a través de Gobierno en Línea.</t>
  </si>
  <si>
    <t>Fortalecer la infraestructura tecnológica de la entidad</t>
  </si>
  <si>
    <t>Ampliación y actualización de la Infraestructura tecnológica de la entidad</t>
  </si>
  <si>
    <t>Soluciones de la infraestructura ampliadas o actualizadas o con extensión de garantia</t>
  </si>
  <si>
    <t>sumatoria de soluciones de infraestructura ampliadas o actualizada o con extensión de garantía</t>
  </si>
  <si>
    <t>• Llevar a cabo la adquisición, configuración y puesta en funcionamiento de los elementos de la infraestructura tecnológica
• Mantener actualizados los  elementos ofimáticos de la entidad</t>
  </si>
  <si>
    <t>La meta de ejecución trazada para esta vigencia, fue cumplida satisfactoriamente, de lo cual se expone un resumen de cierre, respecto a la gestión realizada:   La Secretaría General con la puesta en funcionamiento de una solución de software de DataProtector para realizar copias de respaldo a la información almacenada en servidores de misión crítica, logrando tener un nuevo esquema que garantiza la custodia de la información. La arquitectura de copias de la Manzana Liévano comprende de 33 servidores en producción de aplicaciones distribuidos en el data center.  Dichos servidores tienen tareas de respaldos por medio de un servidor de administración de DataProtector, este servidor se conecta a 3 librerías de cintas DELL TL4000 con una capacidad inicial de 2 unidades de Tape LTO6 y 48 slots cada una.</t>
  </si>
  <si>
    <t xml:space="preserve">
3
-.  Actualización Ofimatica (161 licencias de Office 2016.
-. Adquición de 3 tableros interactivos para las presentación del señor Alcalde y Archivo de Bogotá.
-. Adquicisión de elementos ofimaticos de los cuales se pueden mencionar:  19 Portatiles, 1 Computador Portátil de Retina Mac, 5 Impresoras moviles, 16 Viodeobeam, entre otros.</t>
  </si>
  <si>
    <t>P301A1 Consolidar la actualización de los procesos alineados con la nueva plataforma estratégica de la Secretaría General</t>
  </si>
  <si>
    <t xml:space="preserve">Implementación  de un nuevo  sistemas integrado de gestión </t>
  </si>
  <si>
    <t>Módulos del nuevo sistema implementados</t>
  </si>
  <si>
    <t>Sumatoria de módulos implementados</t>
  </si>
  <si>
    <t>• Implementación  de los primeros 3 módulos del nuevo sistema integrado de gestión</t>
  </si>
  <si>
    <t xml:space="preserve">La meta de ejecución trazada para esta vigencia, fue cumplida satisfactoriamente, de lo cual se expone un resumen de cierre, respecto a la gestión realizada:   La Oficina de Tecnología de Información y Comunicaciones – OTIC, brindo el apoyo necesario a la Oficina de Planeación para realizar un nuevo estudio de mercado ya que las funcionalidades presentadas por el sistema Interact Solutions, también las presentaba otro proponente brasileño, para lo cual la OTIC entrego a la Oficina Asesora de Planeación los estudios previos que se encontraban elaborados para que fueran ajustados y con base a ello se realizara un nuevo estudio de mercado. Después de una reunión del comité directivo en el mes de noviembre de 2017, la Oficina Asesora de Planeación informa que el señor Secretario tomo la decisión de posponer esta implementación para la vigencia 2018.
En concordancia a lo anterior, la Oficina de Tecnologías de la Información y las Comunicaciones solicito reprogramar tanto al interior de la entidad como en el SEGPLAN esta meta/indicador teniendo en cuenta que no tiene a la fecha seguimiento cuantitativo alguno. 
</t>
  </si>
  <si>
    <t>Buscar mejora continua en atención al usuario interno de la entidad</t>
  </si>
  <si>
    <t xml:space="preserve">Percepción de usuarios ante los servicios de TI prestados </t>
  </si>
  <si>
    <t>Nivel de Satisfacción del cliente ante los servicios informáticos prestados</t>
  </si>
  <si>
    <t>Promedio de evaluación de las encuestas de satisfacción de los servicios informáticos prestados</t>
  </si>
  <si>
    <t>• Realizar la encuesta de satisfacción a usuarios que registren solicitudes de carácter técnico en GLPI</t>
  </si>
  <si>
    <t>La meta de ejecución trazada para esta vigencia, fue cumplida satisfactoriamente, de lo cual se expone un resumen de cierre, respecto a la gestión realizada:   El porcentaje de satisfacción del usuario se mantiene por encima de la meta propuesta, alcanzando el 96.42%.  Se evidencia que a la pregunta “¿Cuál es su grado de satisfacción, con respecto a la amabilidad y el respeto que el Ingeniero o Técnico que lo atendió ha tenido hacia usted y sus compañeros?:”, obtiene un porcentaje del 71,96%, para el ítem MUY SATISFECHO Lo cual evidencia que se prestaron los servicios solicitados con la misma calidad y profesionalismo.</t>
  </si>
  <si>
    <t>Mantener estándares de servicio TI adecuados</t>
  </si>
  <si>
    <t>Servicios informáticos diagnosticados dentro del SLA establecido</t>
  </si>
  <si>
    <t>Porcentaje Incidentes o servicios informáticos diagnosticados en el tiempo establecido como política o SLAs</t>
  </si>
  <si>
    <t>(Numero de incidentes o servicios  informáticos que fueron diagnosticados en el tiempo establecido como política o SLAs en el periodo
/
Numero total de incidentes o servicios informáticos solicitados) *100</t>
  </si>
  <si>
    <t>• Diagnosticar las solicitudes de carácter técnica registradas en la Herramienta GLPI</t>
  </si>
  <si>
    <t>La meta de ejecución trazada para esta vigencia, fue cumplida satisfactoriamente, de lo cual se expone un resumen de cierre, respecto a la gestión realizada:   Durante el cuarto trimestre de 2017 fueron registradas 4200 solicitudes de servicios, de las cuales 10 se recibieron en el Sistema de gestión de Servicios GLPI durante los fines de semana, por lo tanto no fueron consideradas en este análisis, de las 4190 solicitudes que se tienen en cuenta para este análisis, 4146 solicitudes fueron diagnosticadas dentro del tiempo establecido como política (1hora), esto quiere decir que el porcentaje de solicitudes diagnosticadas dentro del tiempo establecido fue el 98.96% cumpliendo con la meta propuesta.</t>
  </si>
  <si>
    <t>Servicios informáticos solucionados dentro del SLA establecido</t>
  </si>
  <si>
    <t>Porcentaje de Incidentes o servicios informáticos solucionados en el tiempo establecido como política.</t>
  </si>
  <si>
    <t>((Numero de incidentes o servicios informáticos que fueron solucionados en el tiempo establecido como política en el periodo ) / (Numero total de incidentes o servicios informáticos diagnosticados -(Incidentes en espera+incidentes cuya categoría sea "NO son de nuestra competencia" o "No categorizadas" ) )
*100</t>
  </si>
  <si>
    <t>• Solucionar las solicitudes de carácter técnica registradas en la Herramienta GLPI</t>
  </si>
  <si>
    <t>La meta de ejecución trazada para esta vigencia, fue cumplida satisfactoriamente, de lo cual se expone un resumen de cierre, respecto a la gestión realizada:   En este tiempo todas las solicitudes fueron registradas en el sistema de gestión de servicios (GLPI).  De las 4200 que fueron registradas, se tiene en cuenta para el análisis 3750 solicitudes de las cuales 3599 están dentro de los SLA establecidos, correspondientes al 95.98%. Adicional se logra una mejora significativa de este indicador con relación al trimestre anterior.</t>
  </si>
  <si>
    <t>145A</t>
  </si>
  <si>
    <t>P301A2 Definir el modelo de arquitectura empresarial para la Secretaría General articulado con los lineamientos distritales</t>
  </si>
  <si>
    <t>Definir el Modelo de Arquitectura Empresarial para la Secretaria General</t>
  </si>
  <si>
    <t>Modelo de Arquitectura Empresarial para la Secretaria General</t>
  </si>
  <si>
    <t>Modelo de arquitectura empresarial para la Secretaría General definido</t>
  </si>
  <si>
    <t>(Fases del Modelo de arquitectura empresarial para la Secretaría General desarrolladas/Fases del Modelo de arquitectura empresarial para la Secretaría General programadas)*100</t>
  </si>
  <si>
    <t xml:space="preserve">Redefinir estructura funcional de la OTIC
Realizar acciones de sensibilización y capacitación 
</t>
  </si>
  <si>
    <t>Oficina Asesora de Planeación</t>
  </si>
  <si>
    <t>P401A2 Entrenar a funcionarios de la Secretaría General en metodologías de promoción de la creatividad y la innovación</t>
  </si>
  <si>
    <t>Fortalecer la apropiación de las herramientas de planeación en la Secretaría General</t>
  </si>
  <si>
    <t>Capacitaciones en el Sistema Integrado de gestión - SIG</t>
  </si>
  <si>
    <t>Módulos de capacitación en el Sistema Integrado de Gestión impartidos</t>
  </si>
  <si>
    <t>Sumatoria de capacitaciones en el Sistema Integrado de Gestión</t>
  </si>
  <si>
    <t>• Desarrollo de capacitaciones y auditorias en los temas propios de la Oficina Asesora de Planeación</t>
  </si>
  <si>
    <t>La meta de ejecución trazada para esta vigencia, fue cumplida satisfactoriamente, de lo cual se expone un resumen de cierre, respecto a la gestión realizada:   Se cumplió con la meta propuesta, durante la vigencia 2017 se realizaron capacitaciones en los siguientes temas:
1. NTC ISO 9001-2015.
2. ISO 14001.
3. ISO 18001.
4. Pensamiento basado en riesgos.
5. Auditorías integradas.
6. Anti-soborno
7. Estrategia para la formulación del PAAC
8. Estrategia de implementación Ley de
Transparencia
9. Actualización formato de formulación y seguimiento de los planes de acción (516)</t>
  </si>
  <si>
    <t>Acumulativas</t>
  </si>
  <si>
    <t>P301A3 Implementar mecanismos de retroalimentación para conocer el estado de la gestión y tomar decisiones.</t>
  </si>
  <si>
    <t>Actualizar las herramientas y metodologías aplicadas en los procesos de gestión y planeación</t>
  </si>
  <si>
    <t>Apoyo al modelo de Arquitectura empresarial</t>
  </si>
  <si>
    <t>Herramientas de Planeación actualizadas</t>
  </si>
  <si>
    <t>Sumatoria de herramientas de planeación actualizadas</t>
  </si>
  <si>
    <t>• Mantener actualizadas las herramientas de planeación de la Secretaría General
• Realizar actividades para la certificación de calidad
• Realizar la formulación de la plataforma estratégica de la Secretaría General 
• Apoyo en la definición y articulación de un  modelo de arquitectura empresarial.
• Estrategia metodológica implementada</t>
  </si>
  <si>
    <t xml:space="preserve">La meta de ejecución trazada para esta vigencia, fue cumplida satisfactoriamente, de lo cual se expone un resumen de cierre, respecto a la gestión realizada:   Se cumplió con la identificación de oportunidades de mejora en los procesos de planeación, lo cual permitió la actualización de las herramientas de planeación identificadas como prioritarias para la vigencia 2017, así:
1. Formulación de Anteproyecto.
2. Curvas S.
3. Hojas de vida de indicadores.
4.  Fichas de reporte del plan de acción </t>
  </si>
  <si>
    <t>Plan de acción de la Secretaria General</t>
  </si>
  <si>
    <t xml:space="preserve">Plan de Acción de la Secretaria General, para la vigencia 2017, consolidado y publicado </t>
  </si>
  <si>
    <t>(Avance en la consolidación y publicación del Plan de Acción de la Secretaria General por hitos / Total de hitos programados para la consolidación y publicación del Plan de Acción de la Secretaria General)*100</t>
  </si>
  <si>
    <t>• Acompañamiento  en la definición del Plan de acción de la Secretaria General.
• Publicar plan de acción vigencia 2017</t>
  </si>
  <si>
    <t xml:space="preserve">La meta de ejecución trazada para esta vigencia, fue cumplida satisfactoriamente, de lo cual se expone un resumen de cierre, respecto a la gestión realizada:   Se realizó la publicación en la página web de la Secretaria General el reporte del plan de acción de la secretaria general con corte a SEPTIEMBRE de 2017.
Este indicador se mite trimestre vencido y se da por cumplido con la información del trimestre anterior al reporte.
</t>
  </si>
  <si>
    <t>Seguimiento y retroalimentación trimestral en los temas de Planeación Institucional y de proyectos de inversión ejecutado</t>
  </si>
  <si>
    <t>Sumatoria de actividades de seguimiento y retroalimentación trimestral en los temas de Planeación Institucional y de proyectos de inversión ejecutado</t>
  </si>
  <si>
    <t>• Seguimiento y Retroalimentación en los temas de Planeación Institucional y de proyectos de inversión a las Dependencias de la Secretaria General.</t>
  </si>
  <si>
    <t>La meta de ejecución trazada para esta vigencia, fue cumplida satisfactoriamente, de lo cual se expone un resumen de cierre, respecto a la gestión realizada:   Se realizo la retroalimentación a los Planes de Acción por Dependencias.
Se cargaron las respectivas retroalimentaciones en la carpeta virtual definida para tal fin.
Se revisaron los avances físicos y presupuestales a nivel de proyecto de inversión.</t>
  </si>
  <si>
    <t>Anteproyecto Secretaria General</t>
  </si>
  <si>
    <t>Anteproyecto de Presupuesto Secretaria General, elaborado</t>
  </si>
  <si>
    <t>(Avance en la elaboración del Anteproyecto de Presupuesto de la Secretaria General por hitos / Total de hitos programados para la elaboración del Anteproyecto de Presupuesto de la Secretaria General)*100</t>
  </si>
  <si>
    <t>• Desarrollo de anteproyecto de presupuesto</t>
  </si>
  <si>
    <t>La meta de ejecución trazada para esta vigencia, fue cumplida satisfactoriamente, de lo cual se expone un resumen de cierre, respecto a la gestión realizada:   Se avanzó en la consolidación y priorización de necesidades presupuestales para la vigencia 2018. 
Se diligencio por parte de las dependencias la FICHA INVERSIÓN N°6 - PROOGRAMACIÓN PRESUPUESTAL 2018 PROYECCIÓN INICIAL PLAN ANUAL DE ADQUISICIONES.
Se radicó en Secretaria Distrital de Hacienda en los plazos establecidos.</t>
  </si>
  <si>
    <t>Sistema Integrado de Gestión con Procesos actualizados</t>
  </si>
  <si>
    <t>Procesos del Sistema Integral de Gestión actualizados</t>
  </si>
  <si>
    <t>(Avance en la actualización de los Procesos del Sistema Integrado de Gestión por fases / Total de fases programadas para la actualización de los Procesos del Sistema Integrado de Gestión)*100</t>
  </si>
  <si>
    <t>• Definir mapa de procesos
• Procesos actualizados</t>
  </si>
  <si>
    <t>La meta de ejecución trazada para esta vigencia, fue cumplida satisfactoriamente, de lo cual se expone un resumen de cierre, respecto a la gestión realizada:   Se encuentra ajustado y alineado  al proceso de certificación de la Secretaria General de la norma ISO 9001-2015.
Se definió la estructura de procesos de la Secretaria General.
Se avala y aprueba la estructura de procesos de la secretaria general en el comité directivo del 19 de diciembre de 2017.</t>
  </si>
  <si>
    <t>Sensibilizaciones en herramientas de Planeación y del Sistema Integrado de Gestión</t>
  </si>
  <si>
    <t xml:space="preserve">Las herramientas de planeación y del Sistema Integrado de Gestión se han socializado </t>
  </si>
  <si>
    <t>Herramientas de Planeación y del Sistema Integrado de Gestión socializadas</t>
  </si>
  <si>
    <t>• Desarrollar actividades de fortalecimiento de competencias en temas de planeación y de SIG.
• Realizar la logística  para efectuar las sensibilizaciones</t>
  </si>
  <si>
    <t>La meta de ejecución trazada para esta vigencia, fue cumplida satisfactoriamente, de lo cual se expone un resumen de cierre, respecto a la gestión realizada:   Se desarrollaron actividades de sensibilización en la vigencia 2017 con el personal de la Oficina Asesora de Planeación, los temas desarrollados fueron:
1, Elaboración y control de documentos.
2, Acciones correctivas, preventivas y de mejora.
3. Identificación y alcance del sistema de administración de riesgos.
4. Gestión de Anteproyecto de presupuesto.
5. Estructura de reporte de los planes de acción por dependencias.
6. Inducción y re inducción en el Sistema Integrado de Gestión.</t>
  </si>
  <si>
    <t>152A</t>
  </si>
  <si>
    <t xml:space="preserve">Llevar a un 100% la implementación de las leyes 1712 de 2014 (Ley de Transparencia y del Derecho de Acceso a la Información Pública) y 1474 de 2011 (Por la cual se dictan normas orientadas a fortalecer los mecanismos de prevención, investigación y sanción de actos de corrupción y la efectividad del control de la gestión pública </t>
  </si>
  <si>
    <t>Leyes 1712/2014 y 1474/2011 implementadas en la Secretaría General</t>
  </si>
  <si>
    <t>Porcentaje de avance en la implementación de las Leyes 1712/2014 y 1474/2011 en la Secretaría General</t>
  </si>
  <si>
    <t xml:space="preserve">La meta de ejecución trazada para esta vigencia, fue cumplida satisfactoriamente, de lo cual se expone un resumen de cierre, respecto a la gestión realizada:   Las reuniones de preparación para la adopción de la estrategia de implementación y seguimiento a los estándares de la Ley de Transparencia y del Derecho de Acceso a la Información Pública, permitieron establecer una ruta de trabajo interna y colectiva para avanzar en el cumplimiento del Derecho Fundamental al Acceso a la Información Pública armonizando los procesos y procedimientos de la Secretaría General con los principios que establece este derecho. Con el Plan de Trabajo construido, la entidad implementó un mecanismo con el cual se pretende dar acceso a la información producida en cumplimiento de su misión, de forma gratuita y sin discriminación alguna, poniendo a disposición de la ciudadanía y partes interesadas uno de los más importantes activos de la entidad cumpliendo con los requisitos de claridad, oportunidad y veracidad.
Adicionalmente  la OAP lideró las capacitaciones para la exposición y explicación de la matriz para la implementación y seguimiento a la Ley de Transparencia, con el objetivo de detectar cómo se involucran las dependencias en el cumplimiento de la misma determinando el alcance de su actuación. </t>
  </si>
  <si>
    <t>152B</t>
  </si>
  <si>
    <t>Incrementar a un 90% la sostenibilidad del SIG en la Secretaria General</t>
  </si>
  <si>
    <t>SIG sostenible</t>
  </si>
  <si>
    <t>Incrementar a un 90% la sostenibilidad del SIG en el Gobierno Distrital</t>
  </si>
  <si>
    <t>Porcentaje de sostenibilidad del SIG en la Secretaria General</t>
  </si>
  <si>
    <t xml:space="preserve">La meta de ejecución trazada para esta vigencia, fue cumplida parcialmente, de lo cual se expone un resumen de cierre, respecto a la gestión realizada:   La OAP durante la vigencia 2017 soportó la ejecución de estrategias de asesoría, comunicación institucional, divulgación y sensibilización, que permiten la implementación y articulación de los diferentes elementos del Sistema Integrado de Gestión (SIG), en el marco del Plan de Desarrollo “Bogotá Mejor para Todos 2016-2020”.
Para ello se realizaron capacitaciones, actualización de documentos y generación de un plan de acción para la certificación de la entidad en la ISO 9001:2015.  Las capacitaciones  permitieron certificar a 84 servidores de la Secretaría General como auditores integrales.
Por su parte la revisión periódica de los formatos y su correspondiente divulgación mediante reuniones explicativas proporcionó una oportunidad para optimizar los procesos de reporte evitando duplicidad de la información y centralizándola de tal forma que se encuentre disponible permanentemente.
</t>
  </si>
  <si>
    <t>Oficina Asesora de Jurídica</t>
  </si>
  <si>
    <t>P301A6 Definir estrategias para evitar la ocurrencia de fallas administrativas y riesgos en la gestión de la Secretaria General, previniendo el daño antijurídico.</t>
  </si>
  <si>
    <t>Contribuir a la prevención del daño antijurídico de la Secretaría General.</t>
  </si>
  <si>
    <t>Análisis jurídico de anteproyectos y proyectos solicitados a la Secretaría General</t>
  </si>
  <si>
    <t xml:space="preserve">Cantidad de Anteproyectos y Proyectos de Acuerdo y de Ley emitidos sobre cantidad de Anteproyectos y Proyectos de Acuerdo y de ley solicitados </t>
  </si>
  <si>
    <t>• Realizar el análisis jurídico de los anteproyectos, proyectos de Acuerdo y de Ley que sean solicitados a la Dependencia con el fin de que la Secretaría General emita conceptos de viabilidad solamente a los que se ajusten a derecho</t>
  </si>
  <si>
    <t>La meta de ejecución trazada para esta vigencia, fue cumplida satisfactoriamente, de lo cual se expone un resumen de cierre, respecto a la gestión realizada:   Se está estructurando la base de datos para llevar un control de las solicitudes de revisión de anteproyectos y proyectos de acuerdo y de Ley.
Durante la vigencia 2017, Se realizó el análisis jurídico de 141 Proyectos de Acuerdo  y 5 Proyectos de Ley
Con lo anterior, se cumplió con la meta establecida para la vigencia.</t>
  </si>
  <si>
    <t>Conceptos solicitados por las dependencias</t>
  </si>
  <si>
    <t>Cantidad de conceptos jurídicos emitidos sobre cantidad de conceptos jurídicos solicitados</t>
  </si>
  <si>
    <t>• Emitir conceptos que orienten a las dependencias de la Secretaría General en aras de que sus actuaciones sean acordes al ordenamiento jurídico.</t>
  </si>
  <si>
    <t>La meta de ejecución trazada para esta vigencia, fue cumplida satisfactoriamente, de lo cual se expone un resumen de cierre, respecto a la gestión realizada:   Se atendió el 100% de los conceptos solicitados por las diferentes áreas.  En total durante la vigencia se atendieron veintidós conceptos (22). 
Con lo anterior, se cumplió con la meta establecida para la vigencia.</t>
  </si>
  <si>
    <t>Documento de análisis, lineamientos y correctivos</t>
  </si>
  <si>
    <t>Lineamientos para la prevención del daño antijurídico de la Secretaría General formulados</t>
  </si>
  <si>
    <t>un documento de análisis elaborado</t>
  </si>
  <si>
    <t>• Establecer las causas de las controversias judiciales en contra de la entidad con el fin de determinar lineamientos y correctivos.</t>
  </si>
  <si>
    <t>La meta de ejecución trazada para esta vigencia, fue cumplida satisfactoriamente, de lo cual se expone un resumen de cierre, respecto a la gestión realizada:   Se elaboró un documento en el cual se estableció las causas de controversias judiciales en contra de la Entidad y se determinaron lineamientos y correctivos.
Con lo anterior, se cumplió con la meta establecida para la vigencia.</t>
  </si>
  <si>
    <t>Proyectos de Actos Administrativos solicitados a la Dependencia debidamente revisados.</t>
  </si>
  <si>
    <t xml:space="preserve">Cantidad de Proyectos de Actos Administrativos revisados sobre cantidad de Proyectos de Actos Administrativos solicitados. </t>
  </si>
  <si>
    <t>• Revisar los Proyectos de la Secretaría General verificando que se ajusten al ordenamiento jurídico y a los propósitos de los mismos</t>
  </si>
  <si>
    <t>La meta de ejecución trazada para esta vigencia, fue cumplida satisfactoriamente, de lo cual se expone un resumen de cierre, respecto a la gestión realizada:   Verificada la base de datos que lleva la Oficina a corte 29 de diciembre de 2017, se evidencia la revisión de 622 Actos Administrativos de la Secretaría General. 
Con lo anterior, se cumplió con la meta establecida para la vigencia.</t>
  </si>
  <si>
    <t>Ejercer oportuna y eficazmente la defensa judicial y extrajudicial de la Secretaría General con el fin de obtener un resultado favorable.</t>
  </si>
  <si>
    <t xml:space="preserve">Documento de análisis de causas de pérdida de tutelas </t>
  </si>
  <si>
    <t>Un documento de análisis elaborado</t>
  </si>
  <si>
    <t>• Analizar las causas de perdida de las acciones de tutela en aras de mejorar los argumentos de defensa.</t>
  </si>
  <si>
    <t>La meta de ejecución trazada para esta vigencia, fue cumplida satisfactoriamente, de lo cual se expone un resumen de cierre, respecto a la gestión realizada:   Se realizó un análisis estadístico relacionado con las decisiones proferidas dentro de las acciones constitucionales interpuestas contra la Secretaria General,  dentro del cual se discriminó por temas y se clasificaron las decisiones favorables y desfavorables para ser estudiadas.
La oficina Asesora de Jurídica se encuentra trabajando en el proyecto de documento en el cual se evidenciaron las   causas que originaron  las acciones de tutela  en contra de la Secretaría General. Se elaboró  un documento en el cual se analizaron las causas de pérdida de acciones de tutela y  se determinaron los argumentos de defensa que se deben exponer hacia el futuro.
Con lo anterior, se cumplió con la meta establecida para la vigencia.</t>
  </si>
  <si>
    <t>Documento que contenga las líneas de defensa respectivas</t>
  </si>
  <si>
    <t xml:space="preserve">Un documento de análisis elaborado </t>
  </si>
  <si>
    <t>• Fijar líneas de defensa en asuntos que sean objeto de reiteradas controversias judiciales contra la entidad</t>
  </si>
  <si>
    <t>La meta de ejecución trazada para esta vigencia, fue cumplida satisfactoriamente, de lo cual se expone un resumen de cierre, respecto a la gestión realizada:   Se están analizando los casos que pueden ser recurrentes, se determinó una situación especial con la planta temporal y se está  realizando el respectivo análisis. Se generó a través del aplicativo siprojweb de la Entidad, estadística de las tutelas que se han presentado con ocasión de la terminación de la planta temporal y el contrato realidad, así mismo se esta analizando la  jurisprudencia relacionada con  dichos temas. La Oficina Asesora de Jurídica.
 se encuentra trabajando en el proyecto del documento basado en la estadística realizada y en el análisis de jurisprudencia reciente sobre la materia. Se elaboró un documento fijando las líneas de defensa de los asuntos que han sido objeto de reiteradas controversias judiciales en contra de la Entidad.</t>
  </si>
  <si>
    <t>Respuestas oportunas y eficaces como contestaciones a las acciones judiciales, recursos y nulidades</t>
  </si>
  <si>
    <t>Cantidad de respuestas emitidas sobre cantidad de requerimientos solicitados.</t>
  </si>
  <si>
    <t>• Responder oportuna y eficazmente los requerimientos generados con ocasión del desarrollo de los procesos judiciales y tramites extrajudiciales en los que sea parte la Secretaría General.</t>
  </si>
  <si>
    <t>La meta de ejecución trazada para esta vigencia, fue cumplida satisfactoriamente, de lo cual se expone un resumen de cierre, respecto a la gestión realizada:   Durante la vigencia 2017, se atendió  el 100% de los requerimientos realizados por los despachos judiciales y la Procuraduría General de la Nación. 
Se tramitaron  296 actuaciones relacionadas con acciones de  tutela. 
Se asistió a once (11) audiencias de Conciliación ante la Procuraduría General de la Nación. 
Las mencionadas actuaciones se encuentran cargadas en el aplicativo SIPROJWEB, así como la actuación efectuada ante el Comité de Conciliación de la Entidad. 
Con lo anterior, se cumplió con la meta establecida para la vigencia.</t>
  </si>
  <si>
    <t>Oficina de Control Interno Disciplinario</t>
  </si>
  <si>
    <t>Adelantar las actuaciones dentro de los procesos disciplinarios de la dependencia</t>
  </si>
  <si>
    <t>Actos Administrativos vinculantes o no de responsabilidad disciplinaria</t>
  </si>
  <si>
    <t>Decisiones interlocutorias emitidas</t>
  </si>
  <si>
    <t xml:space="preserve">Sumatoria de autos o providencias interlocutorias emitidas en los procesos disciplinarios gestionados por la oficina de control interno disciplinario de la Secretaría General.  </t>
  </si>
  <si>
    <t>• Acciones disciplinarias correspondientes</t>
  </si>
  <si>
    <t>La meta de ejecución trazada para esta vigencia, fue cumplida satisfactoriamente, de lo cual se expone un resumen de cierre, respecto a la gestión realizada:   Durante la vigencia se expidieron ciento ochenta y ocho (188) actos administrativos interlocutorios que permitieron impulsar con los procesos activos y terminar de manera definitiva algunos de ellos.
Se aclara que la oficina cuenta con 2 abogados de planta y un contratista lo que permitió que se expidieran los actos en mención.  Los actos expedidos en su mayoría correspondían a los procesos que se encontraban con los términos vencidos.
Con lo anterior, se cumplió con la meta establecida para la vigencia.</t>
  </si>
  <si>
    <t>Oficina de Protocolo</t>
  </si>
  <si>
    <t>Gestionar las actividades  relacionadas con los servicios protocolarios, surgidos en el marco de la gestión pública del Alcalde Mayor y las entidades referentes.</t>
  </si>
  <si>
    <t>Informes de evaluación de satisfacción de los servicios protocolarios prestados.</t>
  </si>
  <si>
    <t>Nivel de satisfacción de los servicios protocolarios prestados, supera el 85%</t>
  </si>
  <si>
    <t>Promedio de evaluación de las encuestas de satisfacción de los servicios protocolarios prestados</t>
  </si>
  <si>
    <t>• Elaborar y presentar informes de evaluación de satisfacción, frente a la gestión realizada 
• Implementar acciones de mejora continua, con base en el resultado de la evaluación</t>
  </si>
  <si>
    <t>La meta de ejecución trazada para esta vigencia, fue cumplida satisfactoriamente, de lo cual se expone un resumen de cierre, respecto a la gestión realizada:   Durante la vigencia 2017, la Oficina de Protocolo aplico 76 encuestas, arrojando como resultado una satisfacción del 97,2%. 
 Este resultado se debe a las acciones de mejora que se aplicaron, sobretodo en el ítem que presentaba mas insatisfacción que era el estado de los elementos protocolarios. Este resultado refleja que se ha mitigado de forma satisfactoria el tema del uso de los salones y elementos protocolarios, realizando los mantenimientos periódicos a los mismos.
Con lo anterior, se cumplió con la meta establecida para la vigencia.</t>
  </si>
  <si>
    <t>Resulado</t>
  </si>
  <si>
    <t>Oficina Alta Consejería para los Derechos de las Víctimas, la Paz y la Reconciliación</t>
  </si>
  <si>
    <t>Contribuir a la implementación de medidas de reparación integral</t>
  </si>
  <si>
    <t>Medidas implementadas como contribución del distrito a la reparación integral</t>
  </si>
  <si>
    <t>Nivel de implementación de las medidas de reparación integral que fueron acordadas con los sujetos en el Distrito Capital.</t>
  </si>
  <si>
    <t>(Número de medidas implementadas/Número de medidas programadas)*100:
Numerador:  (Número de personas caracterizadas socioeconómicamente + Número de ferias de empleabilidad realizadas + Número de rutas de gestión para la estabilización socioeconómica establecidas +  Número de familias víctimas del conflicto armado  con representación jurídica+ Número de medidas de reparación colectiva implementadas+ Numero de hogares en paga diarios caracterizados+Número de medidas de apoyo entregadas como contribución para el retorno y reubicación+ Plan de Retorno y Reubicación aprobado por el CDJT )
Denominador:  (Número de personas que demandan alternativas de generación de ingresos  + Número de ferias de empleabilidad programadas + Número de rutas de gestión para la estabilización socioeconómica programadas +  Número de familias víctimas del conflicto armado  que requieren representación jurídica de acuerdo con la viabilidad administrativa y judicial  de los procesos de restitución de tierra+ Número de medidas de reparación colectiva con viabilidad contractual+ Numero de hogares a caracterizar en pagadiarios+Número de medidas de apoyo programadas a entregar como contribución para el retorno y reubicación+ Formulación del Plan de Retornos y reubicaciones a presentar en el CDJT)*100</t>
  </si>
  <si>
    <t>• Formular, implementar y hacer ajustes al plan de retornos o reubicaciones del distrito capital
• Implementación de medidas del plan de retornos o reubicaciones
• Implementar medidas de reparación colectiva a los sujetos colectivos aprobados por la UARIV, de acuerdo a los compromisos adquiridos por el distrito
• Desarrollar acciones de fortalecimiento empresarial y formación para el trabajo, en fases de alistamiento, implementación y seguimiento
• Se creó la mesa de Reparación Colectiva en el Subcomité de Reparación Integral el 04 de mayo de 2017 con el objetivo de articular las acciones de las entidades responsables en el cumplimiento de los Planes Integrales de Reparación Colectiva. La mesa ha sesionado el 16 de mayo, el 13 de junio y el 23 de septiembre. Se proyecta que sesione de acuerdo con las necesidades. En la última reunión se expuso el PIRC del Pueblo Rrom para concertar su implementación en el Distrito de</t>
  </si>
  <si>
    <t xml:space="preserve">La meta de ejecución trazada para esta vigencia, fue cumplida satisfactoriamente, de lo cual se expone un resumen de cierre, respecto a la gestión realizada:   La Alta Consejería para los Derechos de las Víctimas, la Paz y la Reconciliación en el marco de sus competencias entiende este componente como parte de la reconstrucción del proyecto de vida de las víctimas que residen en la ciudad,  en el que se promueve nuevas oportunidades sociales, productivas, económicas y culturales. 
En este sentido, el componente de reparación integral para la vigencia 2017 incluye acciones en temas Estabilización Socioeconómica,  Reparación Colectiva, Retorno o Reubicaciones:
Estabilización Socioeconómica
• Se estableció la ruta de gestión para: i) formación. ii) empleabilidad, y iii) fortalecimiento empresarial. Bajo la cual, se adelantaron acciones de gestión para articular la oferta privada y pública con las necesidades de la población víctima en procesos de formación, empleabilidad y fortalecimiento empresarial.  Dicha ruta se socializó en la Mesa Local de Participación de las localidades: Candelaria y Usaquén, y las tres mesas autónomas.
• Durante el trascurso de enero a diciembre se realizaron 4250 caracterizaciones socioeconómicas a víctimas del conflicto residentes en Bogotá e incluidas en Registro Único de Víctimas - RUV, que hacen presencia en los Centros Locales de Atención a Víctimas - CLAV.  
• De las víctimas caracterizadas en este periodo, 2.491 quedaron enrutados en la línea de empleabilidad, 505 en formación, 455 en desarrollo empresarial y 872 personas remitidas a GESE desde el equipo de Asistencia y Atención.  (NOTA: Las cifras de número de personas no son sumables, dado que una persona pudo haber sido atendido por asistencia y atención y haberse caracterizado y/o enrutados por el módulo de Gestión de Ingresos.)
De este grupo de víctimas, 1.459 se reconocen como hombres, 2.782 como mujeres, 7 intersexual y 2 registros sin información. En cuanto el componente étnico, existe 219 personas que se reconocen como indígenas, 2613 mestizos, 484 negros (mulatos), 1 palenque, 194 ninguna y 739 sin información.  Para el componente de discapacidad, hay 80 personas con alguna discapacidad física, 9 con discapacidad cognitiva, 5 discapacidad mental, 6 sensorial, 6 múltiple y 4194 no aplica. 
En lo corrido de la vigencia 2017, se han realizado dos Ferias de Servicios de Empleabilidad y Formación para la Reconciliación - SEFRE, la primera realizada el día 29 de marzo de 2017, y la segunda el día 27 de julio de 2017. Estas ferias son un espacio de articulación con el sector privado para la colocación de población víctima en empleos, facilitando el acceso a más de una oferta en un solo espacio y una sola jornada, evitando así sobrecostos en la búsqueda de empleo.   En desarrollo de la primera feria, participaron 355 víctimas; ya en la segunda feria, participaron 375 víctimas residentes en Bogotá. 
Se han realizado siete (7) Ferias PAZiempre, cuyos líderes son víctimas del conflicto residentes en Bogotá. Estas ferias se hicieron: 1) Primera versión en la Plaza de Bolívar el día 21/09/2017, con 20 Unidades Productivas,. 2) Segunda versión realizada el 14/10/2017 realizada en la Plazoleta de la 85, beneficiando 4 unidades productivas. 3) Tercera versión realizada el 04/11/2017 y cuarta versión realizada el 18/11/2017 en el Parque Alcalá, beneficiando 24 unidades productivas 4) Quinta versión realizada en la Caja de Vivienda Popular el día 01/12/2017, beneficiando 15 unidades productivas. 5) Sexta versión realizada en el parque Alcalá el día 02/12/2017, beneficiando 8 unidades productivas. 6) Séptima versión realizada en la Plaza de los Artesanos de la SDDE los días 16 y 17 de diciembre, beneficiando 3 unidades productivas. 
En el marco del programa “Incubadora de Sueños” de la ACDVPR, en convenio con la Corporación Unificada Nacional de Educación Superior –CUN, desde el mes de Julio de 2017 a la fecha, hay 110 estudiantes beneficiarios del programa formación tecnológica a la población víctima a través de los ciclos: técnico (2 años) y tecnólogo (1 año más), en diferentes áreas del conocimiento como: Administración de empresas, Gestión de empresas turísticas y hoteleras, Gestión contable y financiera, Producción de medios audiovisuales, Expresión gráfica y comunicaciones, Desarrollo de software y redes, Gestión de mercadeo internacional, Electrónica y Producción industrial de vestuario; de igual forma, se realizó  el levantamiento de línea base del programa Incubadora de Sueños con estos 110 estudiantes ,y se realizó el pre alistamiento de los beneficiarios de los programas de educación superior previstos para el 2018. 
Adicionalmente, se realizó el proceso de selección de los beneficiarios (víctimas del conflicto armado que residen en Bogotá) al Fondo de Reparación para el acceso a educación superior. Convenio entre Min Educación, SDE, ICETEX y ACDVPR.  Fueron beneficiados un total de 188 víctimas, de las cuales 100 fueron directamente beneficiadas por el proceso hecho desde la ACVDPR.
Se han realizado 43 talleres de Orientación Vocacional, beneficiando a 862 víctimas. Dichos talleres están enfocados a desarrollar mejores capacidades para conseguir un empleo, mantenerse en él, así como, lo propio en materia de responsabilizarse frente al estudio que se asume para cualificar el perfil. Así como bajo el Convenio del Fondo Emprender del SENA y la ACDVPR, se realizaron 17 talleres de sensibilización, donde fueron convocados 828 personas que cumplían con los criterios, de los cuales 59 participaron de los talleres y 12 presentaron el proyecto de negocio para participar en el Fondo.
Se realizó una Feria de empleabilidad en la localidad de Suba - Agencia Pública de Empleo de Compensar, donde asistieron 56 víctimas. Además se realizaron capacitaciones en temas de financiamiento empresarial, por parte de SDDE con el apoyo y gestión de la ACDVPR. También se realizaron dos  talleres de financiamiento dirigidos a población victima caracterizada por GESE en los CLAV`s de Sevillana y Ciudad Bolívar, donde se beneficiaron 65 víctimas
Además, La ACDVPR, participó en el III Market Place Social, organizado por la ANDI, cuyo propósito fue establecer alianzas con las empresas agremiadas a la ANDI, así como en la participación de la Macrorrueda para la reconciliación, evento que tuvo lugar en la ciudad de Bogotá, el 27 y 28 de noviembre en el Hotel Dann Carlton, donde participaron 10 proyectos productivos y sociales, de la población víctima residente en Bogotá, y caracterizada en el sistema de Información de Víctimas (SIVIC BOG).
Además se realizó socialización del programa de PROPAIS, de inclusión de los mercados – PROIM, al cual se remitieron 211 víctimas caracterizadas en módulo Gestión de Estabilización Socio Económica - GESE. 
Se desarrolló el proceso  de acompañamiento y seguimiento psicosocial a la población víctima caracterizada por el equipo GESE, el cual buscó atender  1616 personas, incluidas en la ruta de GESE. El 28 de dic en el IV comité de seguimiento se replanteo la cifra de beneficiarios de este proceso y se concluyó que se debe cumplir con el proceso de acompañamiento a 1337 víctimas.  Se realizó  el levantamiento de línea base del programa Incubadora de Sueños con los 110 estudiantes beneficiarios del programa incubadora de sueños y se realizó el pre alistamiento de los beneficiarios de los programas de educación superior previstos para el 2018. 
Reparación Colectiva
En el marco de la implementación de los Planes de Reparación Colectiva – PIRC, la Alta Consejería para los Derechos de las Víctimas, la Paz y la Reconciliación – ACDVPR, se definió para el 2017 la implementación de 19 de las medidas establecidas en los Planes de Reparación Colectiva con los sujetos de: 1) Asociación de Mujeres Afro por la Paz -AFROMUPAZ, 2) Asociación Nacional de Mujeres Campesinas, Negras e Indígenas de Colombia - ANMUCIC y 3)  Grupo Distrital de Incidencia al Auto 092 -GDISA092.  
Es importante mencionar, que el proceso de reparación colectiva es de tracto sucesivo, es decir, el avance es paulatino, esto a medida que las acciones se van desarrollando a medida que son acordadas con los sujetos de reparación, por lo tanto, es probable que exista una brecha de tiempo entre la ejecución de los recursos y el avance la meta, ya que hasta tanto, no se cumplan todas las etapas de la medida no se reporta el avance físico del indicador.
Como balance de las medidas implementadas en el 2017 por la ACDVPR a los sujetos de reparación colectiva, se logró el cumplimiento de  la implementación de 21 medidas definidas en los planes integrales de reparación colectiva, aprobados por el comité de justicia transicional, superando las 19 programadas en la vigencia, las cuales se explican a continuación:
1. Medida Particularizada priorizada 1. Se diseñó e implementó un programa de formación a formadoras que proporcionaran herramientas teóricas, metodológicas, prácticas, políticas y psicosociales a las Mujeres del colectivo GDISA092. 
2. Medida Particularizada priorizada 2. Se diseñó e implementó una estrategia de comunicaciones externa que incluyera piezas audiovisuales, impresas, digitales y artísticas que visibilizaran el trabajo social y político del Colectivo GDISA092 y contribuyeran a su dignificación.
3. Medida Particularizada priorizada 3. Se formuló e implementó un plan de comunicaciones tendiente a fortalecer la comunicación interna del Sujeto de Reparación de GDISA092.
4. Medida Particularizada priorizada 4. Se garantizaron los elementos requeridos para el diseño e implementación de los 14 pasos de la Huerta al Perejil - AFROMUPAZ adaptado para jóvenes de la organización.
5. Medida Particularizada priorizada 5. Se realizó asesoría y acompañamiento para mejorar el Plan de Negocio de la estrategia productiva EXPO-MINGERAS y construcción de filosofía de la marca que incorporara los valores de AFROMUPAZ.
6. Medida Particularizada priorizada 6. Se realizó fortalecimiento administrativo y jurídico del Sujeto de Reparación Colectivo de AFROMUPAZ.
7. Medida Particularizada priorizada 7. Priorización para el acceso a programas de formación para el trabajo y productividad del Ministerio del Trabajo para el Sujeto de Reparación Colectiva de AFROMUPAZ.
8. Medida Particularizada priorizada 8. Inicio de la ruta de retornos y reubicaciones para el sujeto de reparación colectiva de AFROMUPAZ.
9. Medida Particularizada priorizada 9. Recuperación de prácticas culturales e identitarias  de AFROMUPAZ tales como: fiestas patronales, festividades (San Pachito), ritos funerarios, ritos de nacimiento, entre otras. 
10. Medida Particularizada priorizada 10. Elaboración e implementación de una estrategia de comunicaciones para la difusión de prácticas culturales de AFROMUPAZ a través de la realización de talleres de comunicación digital y audiovisual para la visibilización de la organización ante la sociedad.
11. Medida Particularizada priorizada 11. Se realizó apoyo y fortalecimiento a la organización de AFROMUPAZ para la realización del congreso de intercambio por la paz, en cuerpo y cara de mujer, durante los tres años de implementación del PIRC.
12. Medida Particularizada priorizada 12. Apoyar el fortalecimiento político del sujeto en la planeación e implementación de los 6 pre-congresos de los sujetos de reparación de  AFROMUPAZ.
13. Medida Particularizada priorizada 13. Garantizar acompañamiento jurídico para la restitución del predio de AFROMUPAZ.
14. Medida Particularizada priorizada 14. Adecuación y/o dotación de la Sede del barrio la Soledad garantizando la exoneración del impuesto, para los sujetos de reparación de ANMUCIC.
15. Medida Particularizada priorizada 15. Fortalecer socio productivamente a la organización ANMUCIC a través del acompañamiento, asesoría en el diseño e implementación de proyectos de generación de ingresos.
16. Medida Particularizada priorizada 16. Apoyar la sostenibilidad de la estrategia de comunicaciones de ANMUCIC.
17. Medida Particularizada priorizada 17. Diseñar, implementar y acompañar una estrategia de rehabilitación integral (física y emocional) para víctimas del conflicto armado interno, con enfoque diferencial de género y etnia basado en saberes ancestrales y medicinas alternativas.
18. Medida Particularizada priorizada 18. Instalación de domo y enchape cocina de los sujetos de Reparación de ASFADDES.
19. Medida Particularizada priorizada 19. Apoyar la conmemoración del día del detenido-desaparecido para los sujetos de ASFADDES.
20. Medida Particularizada priorizada 20. Dotación de mobiliario y equipos de cómputo para ASFADDES.
21. Medida Particularizada priorizada 21. Apoyar el acto de dignificación de REDEPAZ.
Retornos y Reubicaciones
Para llevar a cabo en  el 2017, la implementación de las medidas del Plan de Retornos y Reubicaciones se realizó en dos etapas, la primera, formulación, implementación y ajustes al plan de Retornos y Reubicaciones Distritales, la segunda etapa se dio una vez el documento final del plan de Retornos y Reubicaciones Distrital estuvo aprobado, dando paso a  la implementación de medidas de acuerdo con la siguiente descripción:
 1. En la Formulación del plan de retornos y reubicaciones, se desarrollaron durante el 2017 las siguientes acciones:
• Consolidación de información de  oferta e infraestructura a 24 entidades, mediante el diseño de matriz personalizada, de conformidad con las competencias del sector y posterior ejercicio de acompañamiento técnico y concertación con las entidades. 
• Diagnóstico territorial para garantizar derechos en las 20 localidades del Distrito. 
• Construcción del marco jurídico del plan de retornos y reubicaciones de Bogotá. 
• Construcción del borrador de la descripción del universo poblacional.  
• Construcción de la ruta de verificación del concepto de seguridad para ryr. 
• Presentación de la estrategia de construcción del Plan de R y R de la ciudad en todos los espacios de participación y en el sub comité de Reparación Integral y en el Comité Territorial de Justicia Transicional.
•  Articulación con la Mesa Distrital de Vivienda y sus mesas técnicas, la construcción de Plan de R y R de la ciudad. Asistencias mesas.
• Realización de reuniones trilaterales de concertación con las víctimas y todos los sectores con injerencia en el plan.
• Construcción de versiones borradores del documento del plan de RyR con enfoque psicosocial que se sometieron a concertación. 
• Realización de Jornadas de concertación de los borradores del plan de R y R de la ciudad con las mesas de participación distritales: mesa distrital de víctimas, mesa afro de víctimas, mesa de mujeres víctimas. La Mesa indígena decidió no concertar.
• Realización de avances en el capítulo indígena del plan.
• Construcción del anexo oferta diferencial, para el plan de retornos y reubicaciones. 
• Documento final aprobado del plan de retornos y reubicaciones. 
2. En la implementación de las medidas del plan de Retornos y Reubicaciones, se realizaron las siguientes actividades:
Planes de Integración Local Individual y familiar 
• Proyección del guion metodológico para primera atención y el instrumento de caracterización y plan operativo de integración local. 
• Finalización de los instrumentos metodológicos para la implementación de las medidas del plan: Guion de llamada, guion metodológico de atención, instrumento de plan operativo. 
• Realización de 60 llamadas telefónicas para inicio de formulación de plan operativo de integración local, de las cuales fueron efectivas 45, de las cuales 34 se citaron para la formulación de plan operativo de integración local.
• Formulación de 38 planes operativos de reintegración local, al mismo número de familias.
• Se formuló la guía de retornos y reubicaciones en el proceso de la Alta Consejería. 
• Se realizó el 100% de la caracterización de las familias Emberas Katío, Chamí y Dobida residentes en "Pagadiarios". 
• Socialización de la caracterización de las 169 familias (738 personas) Emberas Katío, Chamí y Dobida residentes en "Pagadiarios". 
• Socialización del plan de Retornos y Reubicaciones del Distrito capital, en las mesas locales de participación efectiva de las Víctimas 
• Se asesoró la formulación de la contratación de la oferta de la ACDVPR para Retornos y Reubicaciones.
</t>
  </si>
  <si>
    <t>Mensual</t>
  </si>
  <si>
    <t>Fortalecer los procesos de construcción de paz a nivel local y promover la reconciliación y la convivencia entre distintos actores</t>
  </si>
  <si>
    <t>Laboratorios de paz desarrollados</t>
  </si>
  <si>
    <t>Porcentaje de avance en la implementación de laboratorios de paz en 2 territorios del D.C</t>
  </si>
  <si>
    <t>Actividades realizadas de cada fase de los  laboratorios de paz en Sumapaz y Usme /Actividades programadas de cada fase de los laboratorio de paz Sumapaz y Usme)*100.
A partir del segundo año se tendrá en cuenta el avance del (los)  año(s) anterior(es) porque esta meta es de tipo incremental.</t>
  </si>
  <si>
    <t>• Diseñar e implementar las fases que componen la estrategia para la construcción de paz y reconciliación en el distrito capital</t>
  </si>
  <si>
    <t xml:space="preserve">La meta de ejecución trazada para esta vigencia, fue cumplida satisfactoriamente, de lo cual se expone un resumen de cierre, respecto a la gestión realizada:   Este indicador se mide de manera porcentual, dado que la estrategia de laboratorios de paz es implementada de manera simultánea en las dos localidades a partir de las fases definidas en la metodología. Adicionalmente, el porcentaje de avance para lo programado en cada vigencia, vincula el avance en paralelo de los dos laboratorios. 
Para la vigencia 2016  se realizó la fase de construcción metodológica, la cual incluyó: i. Conceptualización acerca de qué son los laboratorios de paz, ii. Documento con una propuesta inicial del esquema de laboratorios de paz, iii. Acercamiento inicial a las dos localidades en las cuales se implementarán los laboratorios de paz (Usme y Sumapaz) y a los actores claves con los cuales que se construirá la propuesta, y iv. Incidencia para la participación del Centro de Memoria, Paz y Reconciliación en espacios interinstitucionales locales como la mea Todos Somos Usme.
Ya en la vigencia 2017, se trabajó en el posicionamiento de los laboratorios de paz como una estrategia de construcción de paz, como una apuesta de construcción de paz desde los territorios. Para ello, se han adelantado acciones de articulación con las alcaldías locales, reuniones con organizaciones, líderes y lideresas, víctimas, y en general con miembros de la comunidad, entidades aliadas del sector privado y entidades públicas del orden nacional y territorial, entre otros,  con el fin de avanzar en el ejercicio de análisis y diagnóstico territorial, mapeo de oferta público-privada, e identificación de necesidades y apuestas territoriales. 
Como producto de estas acciones, se logró la formación a 150 líderes y lideresas a través de la Escuela Itinerante de Paz,  elaboración de los Cuadernos de las Memorias Locales, como producto de la Escuela Itinerante de Sumapaz, entrega de las agendas de paz, una para Usme y una para Sumapaz, Priorización en el proyecto de desminado humanitario, y articulación para alianzas público privadas: Proyecto ACDI VOCA, Secretaria Distrital de Integración Social - SDIS,  y Secretaria de Educación - SDE.
</t>
  </si>
  <si>
    <t>Garantizar que la población víctima del conflicto armado residente en Bogotá, participe efectivamente en los espacios de formulación, implementación y evaluación de la política pública de víctimas</t>
  </si>
  <si>
    <t>Protocolo distrital de participación efectiva de las víctimas del conflicto armado ajustado, implementado y con seguimiento</t>
  </si>
  <si>
    <t>Porcentaje del protocolo de participación efectivo de las victimas del conflicto armado, implementado y ajustado</t>
  </si>
  <si>
    <t xml:space="preserve">Promedio ponderado del  avance  del componente  1 y el componente 2 *100
A partir del segundo año se tendrá en cuenta el avance del (los)  año(s) anterior(es) porque esta meta es de tipo incremental.
</t>
  </si>
  <si>
    <t>• Apoyar técnica y operativamente a las mesas de participación efectiva de las víctimas del conflicto armado del distrito capital de acuerdo con el protocolo de participación
• Diseñar mecanismos de articulación entre las mesas locales de participación de víctimas y las alcaldías locales, para la incidencia en el Comité Distrital de Justicia Transicional</t>
  </si>
  <si>
    <t xml:space="preserve">La meta de ejecución trazada para esta vigencia, fue cumplida satisfactoriamente, de lo cual se expone un resumen de cierre, respecto a la gestión realizada:   En la vigencia 2017, se realizaron las primeras elecciones de las mesas en contexto de posconflicto. En aras de garantizar que participaran  un número más amplio de víctimas  en el proceso, se expidió el Decreto 135 de marzo de 2017, en el cual se ajustó el protocolo en cuanto amplía el plazo de inscripción para las mesas locales. 
Las elecciones de las nuevas mesas se llevaron a cabo entre agosto y septiembre de 2017, bajo el lineamiento de la Resolución 01392 de 2016 de la UARIV. Así mismo, se incluyen dos cupos por cada hecho victimizante, uno para los representantes de víctimas del hecho víctimizante de minas antipersonal y otro para desaparición forzada en la mesa distrital y uno cupo por hecho victimizante en las mesas locales de participación. En la actualidad funcionan 19 mesas locales vigentes, las cuales están ubicadas en las localidades de Bosa, La Candelaria, Ciudad Bolívar, San Cristóbal, Usme, Engativá, Kennedy, Mártires, Rafael Uribe Uribe, Santa Fe, Suba, Teusaquillo, Usaquén, Fontibón, Tunjuelito, Puente Aranda, Chapinero, Antonio Nariño y Sumapaz. Igualmente, el Distrito cuenta con tres Mesas Autónomas de Participación entre las que se encuentran la Mesa Afro, Palenquera, Raizal, la Mesa Indígena y la Mesa de Mujeres. 
Adicionalmente, la Ley 1448 de 2011 impone la obligación a la entidad territorial, en corresponsabilidad con la Nación, de establecer e implementar las garantías a la participación, las cuales están previstas para proveer las condiciones mínimas, técnicas y logísticas para la creación sostenimiento y ejercicio de la función de representación de las víctimas a las mesas de participación efectiva. En este sentido, la Alta Consejería para los Derechos de las Víctimas, la Paz y la Reconciliación-ACDVPR viene entregando, las garantías establecidas en el Decreto 035 de 2015, entre las que se encuentran el apoyo logístico en términos de refrigerios y/o almuerzos a cada una de las sesiones, transporte a través del sistema Integrado de Transporte de la ciudad por cada sesión asistida, la dotación de una oficina con todo el equipamiento (computadores, muebles, video beam, servicios públicos, seguridad, cafetería) a disposición exclusiva de la Mesa Distrital y la disposición de personal técnico para el acompañamiento permanente de todas las mesas de participación existentes en el Distrito. 
Por lo que en el último trimestre, se brindó asistencia técnica al diseño e implementación de la metodología para la realización de un espacio ampliado, el cual tuvo como fin generar procesos de articulación la Mesa Distrital, mesas locales y mesas de enfoque diferencial, de tal forma que las propuestas generadas previamente en cada una de las mesas fueran socializadas, discutidas, compiladas y presentadas a las entidades pertinentes del SDARIV. Por otra parte, para este período se brindó asistencia técnica a las 23 mesas de participación efectiva de las víctimas en Bogotá durante las sesiones ordinarias y extraordinarias de las mismas. Adicionalmente, se realizó la modificación al protocolo de participación a través del Decreto 672 de 2017 en el que establece entre las medidas para   promover y garantizar el funcionamiento de las mesas del Distrito capital, los apoyos de transporte y compensatorios para sus miembros y delegados.
En este sentido, la Resolución 549 de 2017, se encargara de materializar el derecho adquirido a partir de la modificación del protocolo; por ende, el apoyo técnico y operativo ofrecido durante este periodo en  las mesas de participación efectiva, se materializó a través de la entrega de garantías a la participación que, según las modificaciones al protocolo distrital  consta de un apoyo de transporte, compensatorio y alimentario para las sesiones ordinarias de este periodo.
Además, en algunas mesas generaron mecanismos de articulación con las Alcaldías Locales para iniciar el proceso de incidencia en los POAI 2018, así como la presentación de proyectos susceptibles de ser financiados por el fondo de desarrollo local, en este sentido la localidad de Rafael Uribe Uribe logró que su proyecto se aprobara.
</t>
  </si>
  <si>
    <t>Mejorar la coordinación con las entidades responsables en la implementación de  la política pública de víctimas, la paz y la reconciliación  en el Distrito</t>
  </si>
  <si>
    <t>Un sistema coordinado para la implementación de la política pública de víctimas, paz y reconciliación</t>
  </si>
  <si>
    <t>Número de Comités Distritales de Justicia Transicional realizados anualmente, para la coordinación del Sistema Distrital de Atención y Reparación Integral a las Víctimas - SDARIV-</t>
  </si>
  <si>
    <t>Sumatoria de Comités de Justicia Transicional realizados en la vigencia.</t>
  </si>
  <si>
    <t>• Diseñar, implementar y hacer seguimiento a una estrategia integral de  comunicación y prensa para la Alta Consejería para los Derechos de las Víctimas, la Paz y la Reconciliación
• Gestión de la información para el mejoramiento de la coordinación, articulación y toma de decisiones en el Sistema Distrital de Atención y Reparación a Víctimas, Paz y Reconciliación</t>
  </si>
  <si>
    <t xml:space="preserve">La meta de ejecución trazada para esta vigencia, fue cumplida satisfactoriamente, de lo cual se expone un resumen de cierre, respecto a la gestión realizada:   Los Comité de Justicia Transicional (CDJT), es la máxima instancia de articulación y decisión a nivel Distrital, en la cual se coordinan las actividades en materia de inclusión social e inversión social, entre otros aspectos, para dar cumplimiento a la política pública de atención y reparación a víctimas.
Se llevaron a cabo los cinco Subcomités Temáticos previos a las sesiones del Comité Distrital de Justicia Transicional, en consonancia con los tiempos de convocatoria definidos por la Resolución 036 de 2014, en estos espacios, se logró revisar con las entidades nacionales y distritales, además de socializar con representantes de organizaciones distritales de víctimas los documentos aprobados en el CDJT. 
En la sesión del Comité Distrital de Justicia Transicional, del 25 de mayo se aprobó el Plan de Contingencia para la Atención y Ayuda Humanitaria Inmediata a Víctimas del Conflicto Armado residentes en Bogotá, D.C. y el concepto de Seguridad.
En la sesión del 1 de septiembre se fue aprobado el Plan de Retornos y Reubicaciones para Bogotá, se realizó el seguimiento al Plan de Acción Distrital y se actualizó el concepto de seguridad para la ciudad de Bogotá.
Cabe resaltar que el pasado 29 de diciembre de 2017 se realizó el tercer  Comité Distrital de Justicia Transicional  CDJT,  con la presentación de 18 entidades de las Administración distrital. Donde se aprobó el PAD 2018 se aprobó con un presupuesto de 528.787 millones de pesos.  Adicionalmente, en el CDJT de diciembre de presentó el seguimiento al PAD 2017 a corte 30 de septiembre, con un porcentaje de cumplimiento global del 72% de las metas del PAD.  Cabe resaltar que aún se encuentra en revisión interinstitucional la revisión de dicha acta, la cual tiene por norma, entregar la versión final de dicha acta pasados diez (10) días de haberse realizado e CDJT.
Beneficio:
El Distrito cuenta con Plan de Contingencia para la Atención y Ayuda Humanitaria Inmediata a Víctimas del Conflicto Armado en Colombia y plan de retornos y reubicaciones, así como con concepto de seguridad actualizado, lo cual le permite a las víctimas contar con un marco institucional de actuación ante situaciones de riesgo derivadas del conflicto armado y les facilita su decisión de integrarse localmente en la ciudad, retornar o reubicarse.  </t>
  </si>
  <si>
    <t>NA</t>
  </si>
  <si>
    <t>Cuatrimestral</t>
  </si>
  <si>
    <t xml:space="preserve">Un sistema coordinado para la implementación de la política pública de víctimas, paz y reconciliación
</t>
  </si>
  <si>
    <t>Porcentaje de metas del PAD(Plan de Acción Distritial), que son cumplidas por la Administración Distrital</t>
  </si>
  <si>
    <t>Primer año:  % de cumplimento =( Los productos de la fase de planeación logrados*85%)/Los productos de la fase planeación programados)*100.
A partir del segundo año: 
Promedio del cumplimiento de las metas PAD en el periodo: ( sumatoria de datos del avance de todas las metas PAD para la vigencia/Numero total de metas programadas PAD para la vigencia)*100</t>
  </si>
  <si>
    <t>*Gestión de la información para el mejoramiento de la coordinación, articulación y toma de decisiones en el Sistema Distrital de Atención y Reparación a Víctimas, Paz y Reconciliación
*Brindar asistencia técnica para la formulación, implementación, seguimiento y evaluación de los planes de mejoramiento a las entidades del orden distrital frente a la política pública de víctimas, paz y reconciliación.
*Formular, actualizar y hacer seguimiento al Plan de Acción Distrital de víctimas, paz y reconciliación en el marco del Comité Distrital de Justicia Transicional
*Gestión de alianzas público privadas, articulación nación distrito y cooperación internacional para la implementación de la política de víctimas, paz y reconciliación
*Ejercer la secretaría técnica del Comité Distrital de Justicia Transicional y sus espacios respectivos</t>
  </si>
  <si>
    <t xml:space="preserve">La meta de ejecución trazada para esta vigencia, fue cumplida satisfactoriamente, de lo cual se expone un resumen de cierre, respecto a la gestión realizada:   Durante la vigencia 2017, se otorgó el 100% de las medidas de Ayuda Humanitaria Inmediata – AHI,  de acuerdo con lo dispuesto por la Ley 1448 de 2011 y sus decretos reglamentarios, representadas en 15.137 medidas entregadas a víctimas que cumplieron los requisitos de dicha norma. Cabe resaltar que durante el año, se solicitaron 15.779 medidas, las cuales 642 no cumplieron con los requisitos de Ley.  (Fuente: Sistema Información para Víctimas – SIVIC,  corte: 31/12/2017).  Lo anterior representa a 4.835 personas beneficiadas con las medidas durante el año. 
Por consecuente se especifica que de las 15.137 medidas otorgadas en AHI en el  2017 corresponden a: 6.950 medidas otorgadas en el componente de alimentación ( 45.91%), 5.205 medidas otorgadas de alojamiento transitorio (34.39%),  2.811 medidas corresponden a saneamiento básico (18.57%), 168 medidas de transporte de emergencia( 1.11%) y 3 medidas funerarias (0.02%).
Lo anterior hace referencia que la población víctima que  requiere ayuda o atención humanitaria inmediata ha recibido asistencia mediante la entrega de medidas las cuales contribuyen al restablecimiento de los derechos, garantizando el mínimo vital a través de alimentos, alojamiento, arriendo, kit de dormitorio,  kit vajilla, kit cocina, de igual manera han recibido atención en la que se informa, orienta y se realiza acompañamiento a la población  fortaleciendo la autodeterminación en cuanto a la ampliación del panorama de las diferentes alternativas con las que cuenta el distrito mediante la  articulación y enrutamiento efectivo de oferta existente de las entidades del Sistema Distrital y Sistema Nacional de Atención y Reparación Integral a Víctimas (SDARIV y SNARIV). Cabe resaltar que para acceder a estos servicios, en los Centros Locales de Atención a víctimas – CLAV, se realiza articulación permanente con las entidades presentes en los Centros como la Secretaria de la Mujer, Secretaría de Integración Social, Secretaría de Salud, SENA , Unidad de Atención y Reparación a Víctimas, Personería Delegada para Víctimas, en donde se mantiene permanente comunicación con el propósito de garantizar la atención a la población y fortalecer las rutas para el acceso a servicios sociales. Así mismo se realiza articulación con entidades del tercer sector en el cual se establece el  contacto y exploración de organizaciones interesadas en prestar apoyo a población víctima del conflicto, en particular en la recepción de usuarios que no se enmarquen en las rutas de la Ayuda Humanitaria Inmediata y de Emergencia, con el propósito de ampliar las alternativas y activar redes de apoyo de carácter secundario de la población víctima
Adicionalmente para garantizar la oferta de las entidades a la población víctima,  se gestionó en el último trimestre de la vigencia 2017,  la articulación interinstitucional con el Instituto Colombiano de Bienestar Familiar ICBF Regional Bogotá, mediante una  capacitación el día  20 de diciembre de 2017, para acceso a programas y servicios de esa entidad y se aclararon rutas para la atención de población víctima del conflicto armado que asiste a los CLAV`s, lo cual,  aportará al restablecimiento de derechos de niños, niñas y jóvenes de las familias atendidas. 
Por otra parte, y para brindar una atención oportuna y con calidad humana a la población victima que accede a los CLAV`s, se trabajó en conjunto con la oficina de Atención al ciudadano, el pilotaje del Sistema de Asignación de Turnos -  SAT en la CLAV Ciudad Bolívar – Los Luceros.  Además se realizó el proceso de cualificación de servidores públicos presentes en los CLAV`s,  a través de  capacitaciones  que garantizaron el mejoramiento en la atención a la población víctima, brindando herramientas que fortalecieron las acciones de atención a quienes han sufrido hechos victimizantes en el marco del conflicto armado interno.  Estas capacitaciones se realizaron con la Secretaria de Gobierno en el tema Trata de Personas.
Respecto a la caracterización poblacional de las 4.835 personas beneficiadas con las medidas: A)  el 48,1% corresponde a hombres (2.324 personas), el 51,7% por mujeres (2.500 personas), y 0.2% (11 personas no respondieron). B) Por grupo etario, el 36.3% de la población con medidas de AHI otorgadas corresponde a población en edad adulta (1.753 personas), el 20.5% son adultos jóvenes (990 personas), el 41,9% son personas menores de edad que corresponden a 2.028 y 1,3% son adultos mayores (64 personas). C) En cuanto a la pertenencia étnica, las medidas de AHI han beneficiado a 982 personas (20.3%) pertenecientes a comunidades negras, mulatas o afrocolombianas, a 288 indígenas (6%), a 2.189 mestizos (45.3%) y a 47 personas (1%) que no se identifican dentro de ningún grupo. El restante (27.4%) correspondiente a 1.326 personas no tiene información para esta variable. D) En lo referente a personas con condiciones de discapacidad, 4.708 personas (97.4%) no poseen ninguna discapacidad, mientras que 81 personas (1.7%) tienen una discapacidad física, 33 personas una discapacidad mental y 12 personas presentan discapacidad múltiple. 
</t>
  </si>
  <si>
    <t>Semestral</t>
  </si>
  <si>
    <t>Optimizar el modelo de prevención, protección, asistencia, atención y reparación integral a víctimas en corresponsabilidad con las entidades competentes</t>
  </si>
  <si>
    <t xml:space="preserve">Medidas de ayuda humanitaria entregadas
</t>
  </si>
  <si>
    <t xml:space="preserve">Porcentaje de medidas de  ayuda humanitaria otorgadas en los términos establecidos en la Ley 1448 de 2011, la normatividad y la jurisprudencia vigente </t>
  </si>
  <si>
    <t>(Sumatoria de medidas de AHIn y AHTn  otorgadas /Sumatoria de medidas AHIn y AHTn solicitadas de acuerdo con los requisitos de ley)  *100</t>
  </si>
  <si>
    <t>• Otorgar ayuda humanitaria en los términos establecidos en la Ley 1448 de 2011 y la normatividad y jurisprudencia vigente</t>
  </si>
  <si>
    <t xml:space="preserve">Planes Integrales de Atención con seguimiento (PIA)
</t>
  </si>
  <si>
    <t>Personas con Planes Integrales de Atención con seguimiento (PIA) aplicados</t>
  </si>
  <si>
    <t>Sumatoria personas con Planes Integrales de Atención con seguimiento</t>
  </si>
  <si>
    <t>• Articular la oferta de las entidades que tienen presencia en los CLAV
• Operar el sistema de referencia y contra referencia de los servicios prestados en el  marco de los PIA</t>
  </si>
  <si>
    <t xml:space="preserve">La meta de ejecución trazada para esta vigencia, fue cumplida satisfactoriamente, de lo cual se expone un resumen de cierre, respecto a la gestión realizada:   Con los Planes de Atención y Seguimiento – PAS, la Alta Consejería para el Derecho de las Víctimas, la Paz y la Reconciliación-ACDVPR opera el modelo de asistencia, atención y seguimiento a las víctimas gestionando las estrategias para su inclusión en la oferta de servicios sociales disponibles en el distrito.
Durante lo corrido de la vigencia 2017 se han aplicado 25,170.
Los servicios solicitados fueron: Orientación jurídica a víctimas (7.762 personas correspondientes al 36,4%),  Acompañamiento jurídico y psicosocial (6.380 personas correspondientes al 29,9%), servicios de valoración, trámites  y atención general relacionada con Ayuda Humanitaria Inmediata (4.760 personas correspondientes al 22,4%), remisiones a Registraduría  (4.410 personas correspondientes al 20,7%), remisiones a Secretaría Distrital de Salud (3.757 personas correspondientes al 17,6%), gestión para estabilización socioeconómica (3.659 personas correspondientes al 17,2%),  remisiones a Secretaría de Integración Social (1.464 personas correspondientes al 6,9%), remisiones a Secretaría de Educación Distrital (689 personas correspondientes al 3,2%), Acciones comunitarias (411 personas correspondientes al 1,9%), remisiones al ICBF (281 personas correspondientes al 1,3%), remisiones a comisarías de familia (54 correspondientes al 0,25%), Orientaciones restitución de tierras-ley 1448 (52 personas correspondientes al 0,24%), Equipo PQRS (32 personas correspondientes al 0,15%),  remisiones a Casas de justicia (5 personas correspondientes al 0,02%). Es importante mencionar que una persona puede acceder a más de un servicio. 
En cuanto a la población beneficiada en la vigencia 2017 (21.284 personas) corresponden aproximadamente al 6,01% de la población de víctimas residentes en Bogotá estimada por la Unidad para la Atención y la Reparación Integral a las Víctimas.
Esta población se compone en un 40,8% por hombres (8.683), en un 59,1% por mujeres (12.577), en un 0.07% por intersexuales (15) y en un 0.04% sin información (9). En cuanto al ciclo vital de esta población un 6% corresponde a primera infancia (1.274 personas), 6,6% corresponde a niños y niñas (1.408) y 4,8% corresponde a adolescentes (1.016), lo que indica que el 17,4% de la población corresponde a menores de edad. Los jóvenes corresponden al 18,5% de la población (3.944 jóvenes), los adultos al 56,2% (11.960), 7,7% son adultos mayores (1.644) y 0,17% sin información (38). 
En cuanto a pertenencia étnica, el 10,9% pertenece a comunidades Negras, Mulatas o Afrocolombianas (2.312 personas), el 5,2% pertenece a alguna comunidad indígena (1.098 personas), el 0,06% son parte de la comunidad Rom (12 personas), 58,9% se identifican como mestizos (12.533 personas), 3,9% manifestaron no pertenecen a ninguna etnia (836 personas), 2 personas son de la comunidad palenquera, 2 persona de la comunidad raizal y 21,1% sin información (4.488 personas). En cuanto a la población en condición de discapacidad, 734 personas (3,5%) presentan algún tipo de discapacidad.
Adicionalmente, se han realizado reuniones de articulación interinstitucionales con el objetivo de revisar los criterios de atención, las oportunidades de mejora en el servicio que se presta, y el fortalecimiento de la articulación frente a los casos que se presentan, de forma que las víctimas reciban una atención articulada. Para ello se ha avanzado en la construcción conjunta de acuerdos de servicio para la operación en los CLAV. 
Las entidades con las cuales se han  realizado reuniones de articulación son: Secretaría de Salud, Secretaría de Integración Social, Secretaría de la Mujer, Secretaria Distrital de Hábitat, Secretaria de Gobierno, el Instituto Colombiano de Bienestar Familiar – ICBF, el Instituto Distrital para la Protección de la Niñez y la Juventud – IDIPRON, el Comité Internacional de la Cruz Roja, la Casa del Migrante, la Fundación Oriéntame, la Personería Distrital, Registraduria, Defensoría del Pueblo, entre otras.
Beneficios:
El nuevo enfoque con mayor claridad en materia de líneas técnicas ha implicado una mayor y mejor articulación entre el equipo de la ACDVPR y operadores de servicio fortaleciendo la calidad de la atención brindada para los beneficiarios y mejoras la operación diaria con el propósito de aportar a la adecuada atención de la población victima que asiste a los Centros. </t>
  </si>
  <si>
    <t xml:space="preserve"> 7 CLAVs y un punto de atención adecuados en infraestructura física y tecnológica
</t>
  </si>
  <si>
    <t>Porcentaje de avance en el mantenimiento y adecuaciones en los Centros locales de atención a víctimas del Distrito Capital</t>
  </si>
  <si>
    <t>Para el primer año el calculo se realizó a través de regla de tres simple respecto a los CLAV adecuados.
A partir del segundo año se calcula sobre el avance de la variable de mantenimiento y la variable de adecuaciones.</t>
  </si>
  <si>
    <t>• Realizar adecuaciones y mantenimiento a la infraestructura física y tecnológica de los 7 CLAV y de un punto de atención</t>
  </si>
  <si>
    <t xml:space="preserve">La meta de ejecución trazada para esta vigencia, fue cumplida satisfactoriamente, de lo cual se expone un resumen de cierre, respecto a la gestión realizada:   Frente a esta meta es importante señalar que el Distrito en 2017, cuenta con 7 Centros Locales de Atención a Víctimas-CLAV (Chapinero, Sevillana, Lucero Bajo, La Gaitana, Rafael Uribe, Pario Bonito, Bosa), dos puntos de atención: uno en el Terminal de Transporte y el otro en el SuperCADE de Engativá, y dos unidades móviles, en los cuales se presta  la atención integral a las víctimas. Por esta razón, en se han realizado un total de 223 acciones de mantenimiento y adecuación de los Centros en el trimestre, y un acumulado de 633 acciones en lo corrido de la vigencia 2017.
Las actividades realizadas consistieron principalmente en: Resane y pintura de muros, localización y reparación de daños en las cubiertas; desmonte de cielorrasos, instalación de guarda escobas, mantenimiento de cajas de aguas lluvias y aguas servidas, sondeo y limpieza de tuberías sanitarias, instalación de divisiones y puestos de trabajo, reparación y mantenimiento de lámparas de alumbrado interno y alumbrado externo, revisión y mantenimiento de instalaciones eléctricas internas, revisión de puntos de red de datos, instalación o traslado de puntos eléctricos, reparación y mantenimiento de los aparatos sanitarios.
El CLAV que registró una mayor intervención en el año fue el de Chapinero, con un 25,59% acumulado, seguido de el de Bosa con un 19,75% , Patio Bonito con un 14,85%  y Rafael Uribe con un 12,16%, los cuales representan el 72,35% de las intervenciones realizadas. De igual manera los CLAVS que requirieron una menor intervención corresponden a Suba, Terminal y Ciudad Bolívar con 5,53%, 4,90% y 4,90% respectivamente, las cuales representan el 15,32% de la intervención acumulada                     
</t>
  </si>
  <si>
    <t>P205A2 Realizar o acompañar la generación de productos educativos y culturales realizados por el Centro de Memoria, Paz y Reconciliación</t>
  </si>
  <si>
    <t>Desarrollar instrumentos de pedagogía social de memoria y paz para la no repetición de la violencia política</t>
  </si>
  <si>
    <t>Instrumentos de pedagogía social de memoria y paz para la no repetición de la violencia política</t>
  </si>
  <si>
    <t>Número de productos educativos y culturales realizados por el Centro de Memoria, Paz y Reconciliación - CMPR o con el acompañamiento de éste.</t>
  </si>
  <si>
    <t xml:space="preserve">Sumatoria de los productos educativos y culturales realizados por el CMPR o con el acompañamiento de este. </t>
  </si>
  <si>
    <t>• Acompañar el desarrollo de productos culturales creados por organizaciones para la ciudadanía en temas de memoria, paz y reconciliación
• Adelantar acciones necesarias para la consolidación, sistematización, difusión, uso y acceso del archivo de memoria
• Desarrollar productos educativos para la pedagogía social y la formación de ciudadanía en memoria, paz y reconciliación
• Realizar adecuaciones y mantenimiento a la infraestructura física y tecnológica del CMPR</t>
  </si>
  <si>
    <t xml:space="preserve">La meta de ejecución trazada para esta vigencia, fue cumplida satisfactoriamente, de lo cual se expone un resumen de cierre, respecto a la gestión realizada:   La Alta Consejería para los Derechos, de las Víctimas, la Paz y la Reconciliación  a través del Centro de Memoria, Paz y Reconciliación, tiene como misión contribuir a la construcción de paz, mediante la promoción y fortalecimiento de procesos de memoria que visibilicen las distintas experiencias relacionadas con el conflicto armado, que a su vez, generen espacios de encuentro y reconciliación para la transformación de imaginarios y apropiación de los DDHH, esto a través de acciones pedagógicas, artísticas y culturales, contando con la participación de los distintos sectores poblacionales de Bogotá. Por ende, durante la vigencia 2017 se realizaron 40 productos que se describen a continuación: 
1. Acto Manos por la Paz 
2. Evento Manos Rojas “PARA LA GUERRA NI UNA NIÑA, NIÑO O JOVEN MÁS. PARA LA PAZ ESTAMOS LISTOS ¡YA!”
3. Transmisión y conversatorio instalación mesa de diálogo con Ejército de Liberación Nacional: 
4. Conmemoración Jairo Calvo: Acto de Memoria y Conmemoración de los 30 años del asesinato de Jairo Calvo. 
5. Taller de capacitación de bibliotecas comunitarias
6. Conversatorio Mujeres, Conflicto y territorio: Historias de resistencia
7. Exposición de Verdun
8. Trabajo con la Mesa Distrital Autónoma de Víctimas Negras, Raizales y Palenqueras
9. Exposición Macondo, memorias del conflicto colombiano”: fotografías de Álvaro Ybarra 
10. Exposición taller Cartografías corporales
11. Galería de la memoria “Dejemos que entre el sol”. 
12. Presentación de la película el Sargento Matacho.
13. Presentación de la Obra de teatro La Balsa en el marco del día internacional de la paz.
14. Exposición CAJA Negra/Un aspecto de la violencia.
15. Détours-Atajos/Laboratorio cruzado de arquitectura y producción audiovisual en los márgenes de Bogotá y París (Año Francia/Colombia “Miradas cruzadas”).
16. Expo Rostros que esperan.
17. Expo Espacios inmersivos de memoria. 
18. Conmemoración Día de la Solidaridad y la Memoria Víctimas Conflicto Armado. (9 de abril)
19. Conmemoración Eduardo Umaña Mendoza. (18 de abril)
20. Conmemoración Carlos Pizarro. (26 de abril)
21. Conmemoración Mario Alvarado y Elsa Calderón. (19 de mayo)
22. Conmemoración Semana Internacional del Detenido Desaparecido. (23 al 31 de mayo)
23. Conmemoración Día del héroe de la nación y sus familias. (19 de julio)
24. Conmemoración Día Internacional de las Víctimas de Desaparición Forzada. (agosto)
25. Conmemoración Semana por la paz.                                 
26. Conmemoración 40 años del paro cívico nacional. (14 de septiembre)
27. Conmemoración Día Internacional de la paz. (21 de septiembre)
28. Presentación de la película El Fin de la Guerra, la cual contó adicionalmente con un conversatorio con el periodista Jorge Enrique Botero, realizado al finalizar la proyección de la película. 
29. Exposición "Historia del fin de la guerra de Francy Jiménez", con 4 activaciones pedagógicas. 
30. Exposición "Puntadas y dibujos anti guerra" de Linda Valentina Barrera, con una activación pedagógica. 
31. Vuelta a la memoria
32. En Diálogo
33. Conmemoración: 28 del atentado al avión de Avianca
34. Visitas guiadas informativas
35.  Visitas guiadas especializadas
36. Visitas guiadas auto guiadas
37. Visitas guiadas diferenciadas
38. Instalación obra manos por la paz
39. Acompañamiento a iniciativas ciudadanas
40. Premio: Experiencias educativas en memoria para una cultura de paz y reconciliación.
Lo anterior, sumado con los 10 productos realizados en la vigencia 2016, se tiene un total de 50 productos realizados durante el transcurso del cuatrienio.
Beneficios: Con estas acciones, se busca contar con herramientas para la reparación simbólica de las víctimas, instrumentos de reconciliación, mecanismos para la comprensión sensible de los DDHH, y estrategias que permitan comprender los procesos y dinámicas del conflicto armado, y los retos que plantea la construcción de paz y reconciliación.
</t>
  </si>
  <si>
    <t>P205A3 Generar acciones comunicativas para que la ciudadanía conozca las actividades realizadas por el Centro de Memoria, Paz y Reconciliación - CMPR-.</t>
  </si>
  <si>
    <t>Piezas comunicativas a través de las redes sociales, el desarrollo de estrategias de free press, página WEB entre otras, y que contribuyan a  visibilizar  el CMPR y su accionar diario</t>
  </si>
  <si>
    <t xml:space="preserve">Número de acciones comunicativas generadas para dar a conocer el Centro de Memoria, Paz y Reconciliación - CMPR </t>
  </si>
  <si>
    <t>Sumatoria de las acciones comunicativas realizadas.</t>
  </si>
  <si>
    <t>• Realizar boletines comunicativos de las líneas de acción del CMPR
• Realizar la actividades relacionas con  Free Press
• Realizar el Programa radial 
• Trabajo en redes sociales y página WEB</t>
  </si>
  <si>
    <t xml:space="preserve">La meta de ejecución trazada para esta vigencia, fue cumplida satisfactoriamente, de lo cual se expone un resumen de cierre, respecto a la gestión realizada:   Se desarrolló la estrategia de visibilización de las actividades el Centro de Memoria, Paz y Reconciliación a través de cuatro acciones de manera simultánea: 1. Trabajo en Redes y página WEB, 2) Free Press, 3) Boletines comunicativos de las líneas de acción, 4) Programa Radial. Por lo tanto, el indicador se reporta en decimales.
Con corte al último trimestre  se tuvieron los siguientes avances en las acciones comunicativas.
1. Trabajo en redes y página web
Redes sociales: A través de la aplicación Twitter, se realizaron un total de 490 trinos, logrando un total de  8146 visitas al perfil y 368 nuevos seguidores. Para Facebook se desarrollaron 52 nuevas publicaciones con las que se lograron 488 nuevos seguidores. 
Página web: Se realizaron un total de 11 comunicados de prensa publicados en la página web para su actualización, así mismo se desarrollaron varios banners y publicaciones de las programaciones semanales y actividades que se realizan en el marco de la gestión del Centro de Memoria. 
2. Free Press: Gracias al relacionamiento con medios de comunicación, se logró un total de 21 publicaciones en distintos medios de comunicación en los que se nombró directamente al Centro, como escenario de diversas actividades realizadas durante el tiempo del reporte. 
3. Boletines comunicativos de las líneas de acción: se realizó el envío de 3 boletines (uno por cada mes), con actividades del Centro de Memoria, Paz y Reconciliación a los distintos correos que hacen parte de la base de datos de usuarios recurrentes del Centro y una agenda especial de actividades. 
4.  Programa Radial. Se realizó la grabación de cuatro programas de radio con Eduardo Macuna del pueblo J', con Luis Bohórquez de la organización Somos CaPAZes, Juvenal Camacho del Festival Internacional de Cine de Víctimas del Conflicto y Paula Gaviria, Consejera Presidencial para los derechos Humanos. A 31 de octubre se han emitido un total de 13 programas, se continua en la gestión de invitados al espacio para conseguir nuevas entrevistas. 
En el mes de noviembre, se realizaron las grabaciones de cuatro programas de radio con el Concejal Diego Molano, Bertha Fries, víctima del atentado al club El Nogal, Gonzalo Rojas, víctima del atentado al avión de Avianca, y Marleny Orjuela, víctima de secuestro. A 30 de noviembre se han emitido un total de 17 programas, se continua en la gestión de invitados al espacio para conseguir nuevas entrevistas. 
En el mes de diciembre se realizó la grabación de tres programas de radio con Georg Sturn, Premio Nobel de Paz; y dos programas con Pastora Mira, víctima del conflicto. A 31 de diciembre se han emitido un total de 20 programas durante la vigencia 2017. 
</t>
  </si>
  <si>
    <t>Número de programaciones con seguimiento al Plan de Acción Distrital - PAD para la Atención y Reparación Integral a las víctimas del conflicto armado residentes en Bogotá, D.C realizado</t>
  </si>
  <si>
    <t>Sumatoria = ( Seguimiento  + programación) del Plan de Acción Distrital – PAD.</t>
  </si>
  <si>
    <t xml:space="preserve">La meta de ejecución trazada para esta vigencia, fue cumplida satisfactoriamente, de lo cual se expone un resumen de cierre, respecto a la gestión realizada:   El Plan de Acción Distrital es el documento donde se consigna todas las acciones a realizar en materia de asistencia, atención y reparación integral a las víctimas en la ciudad de Bogotá, fijando metas y compromisos presupuestales en el marco del Plan de Desarrollo “Bogotá Mejor Para Todos”. Los compromisos específicos se aterrizan anualmente de conformidad con las disposiciones del Decreto 2460 de 2015, siendo éste instrumento, la carta de navegación en la materia para el Distrito. La coordinación del sistema se refleja en la articulación interinstitucional que se ha requerido para su formulación, ejecución y seguimiento en las instancias previstas por la ley para hacer efectiva la corresponsabilidad y el trabajo sistémico de las entidades distritales en la implementación de la política pública de víctimas. 
Para reportar el primer seguimiento al Plan de Acción Distrital -PAD-se realizó la compilación de información de las acciones a realizadas en materia de asistencia, atención y reparación integral a las víctimas en la ciudad de Bogotá por parte de las entidades del Sistema Distrital para la Atención y Reparación Integral a las Víctimas -SDARIV-. Dicha información se presentó en la sesión de Concejo el 5 de abril de 2017.  
Adicionalmente, en el mes de septiembre y octubre se inició la programación del PAD, con la elaboración del anteproyecto de presupuesto distrital, anexo 4 capítulo víctimas, en consonancia con la Circular Conjunta No. 004 de 2017 de la Secretaria de Hacienda y Planeación sobre programación presupuestal. Allí se compiló el avance físico y presupuestal de cada indicador PAD, por entidad del SDARIV a corte 31 de agosto de 2017. No obstante, algunas entidades reportaron a corte 30 de septiembre por lo que no se contó con un reporte homogéneo. A su vez, en el mismo documento las entidades del SDARIV presentaron los primeros compromisos presupuestales para el 2018, los cuales están sujetos a cambios en el mes de diciembre, según el presupuesto aprobado por el Concejo de Bogotá entre el mes de noviembre y diciembre.
Con el anexo 4 capítulo víctimas ajustado y publicado por la Secretaría Distrital de Hacienda, se realizó un trabajo de divulgación y recopilación de observaciones por parte de la Mesa Distrital de Participación Efectiva de las Víctimas. El ejercicio tuvo como hito 
la presentación en el mes de noviembre por parte de la Mesa Distrital de sus comentarios en espacio ampliado, en el cual participaron las mesas locales y las entidades del SDARIV. Se espera que las entidades del SDARIV den respuesta a la solicitudes de las víctimas en la primera semana de diciembre.
En el mes de diciembre se llevó a cabo la actualización del PAD 2018, el cual fue aprobado en Comité Distrital de Justicia Transicional (CDJT) el 29 de diciembre del 2017. En esta instancia se realizó la presentación de 18 entidades de las Administración distrital. El PAD 2018 se aprobó con un presupuesto de 528.787 millones de pesos. La entidad con mayores aportes fue la Secretaría de Educación Distrital, con el 53,9%, seguido de la Secretaría Distrital de Salud (28,2%), la Secretaría Distrital de Integración Social (7,7%) y la Alta Consejería para los Derechos de las Víctimas, la Paz y la Reconciliación (6,1%).
Adicionalmente, en el CDJT de diciembre de presentó el seguimiento al PAD 2017 a corte 30 de septiembre, con un porcentaje de cumplimiento global del 72%.
</t>
  </si>
  <si>
    <t>X (creada post-acuerdo)</t>
  </si>
  <si>
    <t xml:space="preserve">Instrumentos de pedagogía social de memoria y paz para la no repetición de la violencia política
</t>
  </si>
  <si>
    <t>Avance porcentual del diseño e implementación de 3 estrategias para la memoria, la paz y la reconciliación</t>
  </si>
  <si>
    <t>Avance de las fases implementadas= ( (Avance componente 1 + Avance componente 2 + Avance componente 3).
Avance componente 1:  (Actividades realizadas de cada fase de la estrategia de memoria /Actividades programadas de cada fase de la estrategia de memoria)
Avance componente 2:  (Actividades realizadas de cada fase de la estrategia de paz/Actividades programadas de cada fase de la estrategia de paz)
Avance componente  3:  (Actividades realizadas de cada fase de la estrategia de reconciliación/Actividades programadas de cada fase de la estrategia de reconciliación)
A partir del segundo año se tendrá en cuenta el avance del (los)  año(s) anterior(es) porque esta meta es de tipo incremental.</t>
  </si>
  <si>
    <t xml:space="preserve">La meta de ejecución trazada para esta vigencia, fue cumplida satisfactoriamente, de lo cual se expone un resumen de cierre, respecto a la gestión realizada:   Teniendo en cuenta que estas estrategias se enfocan en tres componentes, los cuales son Paz, Memoria y Reconciliación. A continuación se relaciona el avance que tuvo cada uno de estas durante el último trimestre de la vigencia:
• Estrategia de paz: se avanzó en la socialización de la estrategia a entidades del Distrito, específicamente a la Secretaría Distrital de Planeación (Subsecretaría de Planeación de la Inversión y Dirección de Diversidad Sexual), Secretaría Distrital de Integración Social, Instituto Distrital para la Participación y Acción Comunal y Secretaría de la Mujer. De igual manera, como parte de la línea Participación para la Paz y con el objetivo de implementar mesas temáticas en construcción de paz que puedan orientar la estrategia, se llevaron a cabo reuniones de socialización y planteamiento de trabajo con y el equipo de innovación de la Veeduría Distrital. Por último, derivado de lo anterior, se adelantó la actualización del resumen ejecutivo de la Estrategia de Paz. 
Socialización de lineamientos de la estrategia con la Corporación Viva la Ciudadanía, población LGBTI, organización LGBTI por paz y academia, así como se trabajó en la articulación temática de la estrategia con las estrategias de memoria y reconciliación, dando como resultado la actualización del documento Resumen Ejecutivo. Se avanzó también en la socialización de lineamientos de la estrategia con el potencial aliado BIT - Behavioural Insights Team. A manera particular, se adelantaron acciones bajo la línea de Participación para la Paz, a través de la sistematización de descubrimientos de los “Diálogos PRISMA" con población LGBTI. Se ajustó y completó la propuesta de trabajo conjunto con el IDPAC para la implementación de la línea Participación para la Paz de la Estrategia, la cual fue presentada a dicha entidad el día 26 de diciembre. Para el componente de localidades constructoras de paz, se realizó la socialización a entidades públicas, en el marco de espacios técnicos interinstitucionales, y a aliados estratégicos, esto, en el marco de una jornada de trabajo con los enlaces de las Alcaldías Locales. El objetivo de la reunión, además de dar a conocer la iniciativa, estaba dirigido a la definición de un canal de articulación teniendo en cuenta que las Alcaldías Locales se consideran como actores estratégicos para la implementación de la iniciativa. 
• En cuanto a las estrategias de memoria y reconciliación, como parte del desarrollo de las estrategias se participó en la asamblea general de la red colombiana de lugares de memoria en Florencia. Igualmente, fue ajustado de nuevo el documento base de la estrategia de memoria, entre otras con la identificación y selección de las unidades básicas de intervención dentro de las localidades priorizadas. Se inició el pilotaje de una de esas unidades en Kennedy, vinculando la estrategia con el proyecto de Memorias en el Barrio, donde a su vez se hizo el segundo levantamiento de información para alimentar la línea base en memoria y reconciliación, componente central de las estrategias. Asimismo, como una de las medidas acordadas para la reactivación de la red de estudios en memoria, se participó en el seminario internacional Agendas Territoriales para la Paz, organizado por la Universidad Distrital (miembro de la red de estudios en memoria), durante el cual se expusieron los componentes centrales de la estrategia de memoria. 
Por último, se trabajó en la articulación de las estrategias de paz, memoria y reconciliación de manera conjunta entre los equipos de Estrategia, Seguimiento y Evaluación y Centro de Memoria, Paz y Reconciliación. Además se realizó un desayuno de socialización de la estrategia de memoria, en el cual participaron delegados de entidades distritales y nacionales y organizaciones del sector privado. Adicionalmente, se avanzó en la entrega del avance en el diseño de la estrategia de reconciliación a la Alta Consejera. 
Tambien se llevó a cabo la socialización entre aliados de la estrategia de reconciliación y se presentaron conjuntamente con la estrategia de paz en el marco de la celebración del día Internacional de los Derechos Humanos, durante un foro organizado por la Secretaría de Gobierno. Asimismo, se gestionó la incorporación de seis preguntas relacionadas con temas de Memoria y Reconciliación dentro de los sondeos recurrentes de Cultura Ciudadana, de tal manera que se pueda contar a partir del 2018 con datos que operen como línea base y material de seguimiento en el marco de la implementación de las estrategias. Por último, en el marco de un evento organizado por la ICTJ, con la presencia de una de las comisionadas de la CEV se socializaron nuevamente las estrategias en miras de la posible colaboración entre éstas y el trabajo de la Comisión de Esclarecimiento de la Verdad, la Convivencia y la No  Repetición. 
</t>
  </si>
  <si>
    <t>Número de localidades beneficiadas con productos educativos y culturales en materia de memoria, paz y reconciliación.</t>
  </si>
  <si>
    <t>Sumatoria de localidades  en las que se realizan actividades artísticas, culturales y pedagógicas en la vigencia de acuerdo con las actividades realizadas.</t>
  </si>
  <si>
    <t xml:space="preserve">La meta de ejecución trazada para esta vigencia, fue cumplida satisfactoriamente, de lo cual se expone un resumen de cierre, respecto a la gestión realizada:   Durante la vigencia, se realizaron acciones en cuatro (4) localidades  a través de acciones artísticas, culturales y pedagógicas en materia de memoria, paz y reconciliación. Estas localidades fueron Candelaria, Ciudad Bolívar, Kennedy y Usaquén. 
En este último trimestre, se realizó en estas cuatro localidades,  la socialización de las becas del componente de arte y cultural del Programa Distrital de Estímulos con posibles actores interesados en postularse, entre los que se encuentran las mesas de víctimas. Adicionalmente, se realizó la recepción de las propuestas de los interesados, a través del aplicativo que la Secretaría Distrital de Cultura habilitó.
* Candelaria
Viajeros a través del tiempo: Se realizó el cierre del proceso, a través de la instalación de una exposición que da cuenta del proceso pedagógico, junto a una puesta en escena en la que participaron los niños y niñas.
Tejido de la memoria de los pueblos indígenas desplazados en Bogotá: Se participó en reunión con la Mesa Autónoma Indígena, con el fin de terminar de construir la agenda del foro y concertar los participantes.  
Festival de teatro y memoria: En el marco del Presentación performance memoria manos a la obra plaza del rosario en el festival de teatro y memoria
* Kennedy
Memorias en el barrio: Se desarrolló el primer taller del proceso, con personas del Rincón Cultural El Caracol y delegados de la mesa de víctimas. 
* Ciudad Bolívar
Carnaval por los Derechos de los niños y las niñas en Ciudad Bolívar: En el marco del desarrollo de la agenda del carnaval, se trabajó en el ensayo de las comparsas con las personas que estarán participando en la presentación. 
* Usaquén y Kennedy
Memorias para la reconciliación con enfoque de género: Se trabajó en la estructuración de las sesiones de trabajo colectivo, el cual será desarrollado en noviembre y diciembre. Para esto, se contactó a la organización Zajana Danza y al costurero Tejedoras de Sueños y Memoria, y se solicitó una propuesta de trabajo la cual ya fue aprobada y se iniciaron los trámites logísticos por parte del CMPR.
* Adicionalmente, se trabajó en conjunto con la Secretaría Distrital de la Mujer, en definir la metodología, productos y cronograma para la realización de los procesos Tejiendo memorias: grupos étnicos y reparación simbólica en Bogotá y Memorias para la reconciliación con enfoque de género en el 2018 en las localidades que sean priorizadas. Para esto, se elaboró un documento para cada proceso y una matriz con el cronograma 2018 mes a mes. 
Durante el mes de noviembre se adelantaron las siguientes acciones: 
Usaquén: 
Memorias para la reconciliación con enfoque de género: Se desarrollaron las dos sesiones de trabajo colectivo en la localidad de Usaquén (27 y 29 de noviembre). Las mujeres de la localidad pudieron vivir desde lo vivencial la técnica de Zajana Danza como elemento de exteriorización y reconciliación. 
Kennedy: 
Memorias para la reconciliación con enfoque de género: Se estructuró el conversatorio memoria, mujer y reconciliación y la sesión de trabajo colectivo que serán realizados en diciembre en la localidad de Kennedy. 
Candelaria: 
Foro Indígena Jurisdicción especial para la paz y jurisdicción especial indígena: Desafíos y posibilidades para la construcción de paz.
Ciudad Bolívar:  
Finalización carnaval por los derechos de los niños y las niñas en Ciudad Bolívar.
Kennedy:  
Realización de dos talleres de memorias en el Barrio en Kennedy. 
Candelaria, Ciudad Bolívar, Kennedy y Usaquén: 
Recepción de documentos de jurados y ganadores becas para desembolsos y seguimiento de actividades de las propuestas, piezas gráficas y planeación de cronograma. 
Adicionalmente, desde los diferentes equipos de la Alta Consejería se realizaron las siguientes acciones: 
Ciudad Bolívar
Actividad: Elaboración del Mapa de Riesgo de la Localidad de Ciudad Bolívar
</t>
  </si>
  <si>
    <t>174A</t>
  </si>
  <si>
    <t xml:space="preserve">P203A2 Realizar piloto para diseñar la estrategia de atención por oferta </t>
  </si>
  <si>
    <t>Desarrollar acompañamiento psicosocial y comunitario a las víctimas, que se encuentran en etapa de Ayuda Humanitaria Inmediata, a través de la acciones de la unidad móvil.</t>
  </si>
  <si>
    <t>Diseño de una estrategia para la orientación y el acompañamiento psicosocial y comunitario a las víctimas, que se encuentran en etapa de Ayuda Humanitaria Inmediata, a través de la acciones de la unidad móvil</t>
  </si>
  <si>
    <t>Estrategia para la orientación y el acompañamiento psicosocial y comunitario a las víctimas, que se encuentran en etapa de Ayuda Humanitaria Inmediata, a través de la acciones de la unidad móvil, diseñada</t>
  </si>
  <si>
    <t>(Actividades de diseño de la Estrategia para la orientación y el acompañamiento psicosocial y comunitario a las víctimas realizadas/Actividades de diseño de la Estrategia para la orientación y el acompañamiento psicosocial y comunitario a las víctimas programadas)*100</t>
  </si>
  <si>
    <t>La meta de ejecución trazada para esta vigencia, fue cumplida satisfactoriamente, de lo cual se expone un resumen de cierre, respecto a la gestión realizada:   El diseño de la estrategia para la orientación y el acompañamiento psicosocial y comunitario a las víctimas, que se encuentran en etapa de Ayuda Humanitaria Inmediata, a través de la acciones de la unidad móvil, fue desarrollado en su totalidad</t>
  </si>
  <si>
    <t>Oficina de Alta Consejería Distrital de Tecnologías de Información y Comunicaciones - TIC</t>
  </si>
  <si>
    <t>Reducir las  barreras técnicas, económicas, legales y sociales para consolidar los servicios y la industria TI en el mercado de Bogotá.</t>
  </si>
  <si>
    <t>Comunidades y Ecosistemas Inteligentes.</t>
  </si>
  <si>
    <t>Comunidades y Ecosistemas promovidos</t>
  </si>
  <si>
    <t>Sumatoria de comunidades o ecosistemas promovidos</t>
  </si>
  <si>
    <t>• Diseñar y ejecutar la estrategia para implementar comunidades o ecosistemas inteligentes
• Monitorear y evaluar la estrategia para implementar comunidades o ecosistemas inteligentes</t>
  </si>
  <si>
    <t>La meta de ejecución trazada para esta vigencia, fue cumplida satisfactoriamente, de lo cual se expone un resumen de cierre, respecto a la gestión realizada:   5 nuevas comunidades inteligentes de la ciudad identificadas, caracterizadas para ser fortalecidas y con proceso de promoción e impulso específico para cada una ejecutado: 1. LIDERES GEL; 2. WEB MÁSTER; DISTRITALES; 3. BIG DATA &amp; DATA SCIENCE BOGOTÁ; 4. COMUNIDAD LIDERES ORGANIZACIONES SOCIALES AGENDA POR EL DESARROLLO TERRITORIAL BOSA Y KENNEDY; 5. CAMBALACHEA.</t>
  </si>
  <si>
    <t>Estrategia de Promoción y Desarrollo de servicios TIC.</t>
  </si>
  <si>
    <t>Estrategia de Promoción  y Desarrollo ejecutada</t>
  </si>
  <si>
    <t>(Avance de la estrategia por hitos / Total de hitos de la estrategia programados)*100</t>
  </si>
  <si>
    <t>• Diseñar y ejecutar la estrategia de promoción y desarrollo de servicios tic
• Monitorear y evaluar la estrategia de promoción y desarrollo de servicios tic</t>
  </si>
  <si>
    <t xml:space="preserve">La meta de ejecución trazada para esta vigencia, fue cumplida satisfactoriamente, de lo cual se expone un resumen de cierre, respecto a la gestión realizada:   La estrategia avanzo hasta lograr 50%  sobre el 50% programado para la vigencia 2017. Dentro de los logros principales están: 
CAPACIDADES Y CULTURA DIGITAL 
Se definió la estrategia de apropiación, promoción y generación de capacidades y cultura digital para la ciudad, lo que permitió que generaran 97.671 certificaciones de competencias para Bogotanos en procesos de formación a través de talleres, workshop, charlas informativas, MOOC´s.* De estos más de 15.000 certificaciones fueron para mujeres de la ciudad y 587 para servidores distritales. 
BOGOTA ROBOTICA. 19 colegios del Distrito con 44 proyectos de robótica, convocaron 957 asistentes entre expositores y visitantes. 
c. Entrega de 6.815 tabletas en 137 instituciones educativas del distrito, beneficiando a cerca de 50 mil niños bogotanos.
MAS TERMINALES, MAS CONEXIONES, MAS EDUCACIÓN.  
Entrega de 22.815 tabletas en la ciudad a 286 instituciones educativas del distrito, beneficiando en promedio a cerca de 160 mil niños bogotanos . De estas 17.785 fueron entregadas a los niños y niñas de los colegios distritales De la misma forma se entregaron 5.030 terminales a igual número de directivos docentes, rectores y docentes capitalinos. 
TELETRABAJO. 
A la fecha la meta de teletrabajo se cumplió en su totalidad con 55.838 Bogotanos vinculados a esta modalidad con corte a 2016, esto es el 58% de los tele trabajadores del país en Bogotá. Sin embargo, la estrategia de promoción del distrito continua, en tres frentes: 
• Promoción e impulso para la vinculación a la estrategia de 115 empresas públicas y privadas y 195 participantes en los diferentes talleres y ferias acompañados desde la oficina de la Alta Consejería TIC. 
• Pacto por el teletrabajo (MINTIC): 209 empresas bogotanas han firmado el pacto por el teletrabajo  en Bogotá. 
• Programa formación en teletrabajo (MINTIC - Cursos on line gratuitos y 100% virtuales certificados), en el que se generaron 11,706 certificaciones para bogotanos. 
</t>
  </si>
  <si>
    <t>Laboratorios o Fábricas de Innovación y Desarrollo Tecnológico.</t>
  </si>
  <si>
    <t>Laboratorios o fabricas impulsados</t>
  </si>
  <si>
    <t>Sumatoria de laboratorios o fabricas impulsados</t>
  </si>
  <si>
    <t>• Formular plan de instalación y operación
• Implementar plan de instalación y operación</t>
  </si>
  <si>
    <t xml:space="preserve">La meta de ejecución trazada para esta vigencia, fue cumplida satisfactoriamente, de lo cual se expone un resumen de cierre, respecto a la gestión realizada:   2 laboratorios impulsados. LAB BOGOTA EAN y Laboratorio Ciudad Bolívar. </t>
  </si>
  <si>
    <t>Plan de Fomento de la Industria Digital y TIC de la ciudad.</t>
  </si>
  <si>
    <t>Porcentaje del Plan FITI - Bogotá ejecutado</t>
  </si>
  <si>
    <t>(Avance del Plan FITI por hitos / Total de hitos del Plan FITI programados)*100</t>
  </si>
  <si>
    <t>• Diseñar y ejecutar  el plan FI.TI Bogotá
• Monitorear y evaluar el plan FI.TI Bogotá</t>
  </si>
  <si>
    <t xml:space="preserve">La meta de ejecución trazada para esta vigencia, fue cumplida satisfactoriamente, de lo cual se expone un resumen de cierre, respecto a la gestión realizada:   El plan avanzo hasta lograr 50%  de avance sobre el 50% programado para la vigencia 2017. Dentro de los logros principales están: 
a) a) Realización de 158 talleres, workshop o sesiones de acompañamiento técnico sobre Herramientas TIC, gestión y negocios y desarrollos de TI distribuidos así: 89 en el laboratorio Vivelab EAN con 1.431 participantes y 69 con 287 participantes en el laboratorio Vivelab UNAL.
b) Realización de 4 DATAJAM 2017 y 2 DATADEV, actividades de innovación abierta o de alta intensidad de programación para utilizar datos abiertos y con ella la creación de aplicaciones web para la visualización de información generarán nuevas habilidades en los participantes para el futuro que tiene la ciudad y el país. 
c) Implementación del concepto Universidad Vive LAB (MOOC's): Al cierre del 2017 se tienen en producción 23 MOOC’s de los cuales se emite certificado de aprobación. El propósito de estos cursos es dar acceso a contenido académico para todos los ciudadanos a temas de desarrollo de negocios con contenidos digitales, promoviendo los negocios puramente digitales y además aquellos que no lo son y quieren agregar herramientas o quieren modificar sus modelos de negocios para que puedan generar mayor valor a sus interesados por medio de los modelos de negocios digitales. 
La página web que contiene el aplicativo para los MOOC’s es: www.laboratoriodigitalbogota.com. Al cierre de 2017 contamos con 5.484 certificados expedidos bajo esta modalidad de formación a Bogotanos y Bogotanas.
d) Aplicación del programa de acompañamiento para el desarrollo de capacidades a 21 emprendedores y 38 empresas bogotanas.  
e) Desarrollo de 4 aplicaciones de ciudad (cambalachea, sofiapp, conectapp, apportabta)
f) Proyecto RUTA DE CERTIFICACIÓN PARA LA INDUSTRIA DE CONTENIDOS DIGITALES que desarrolla las habilidades técnicas de los ciudadanos y promueve las industrias creativas en el segmento de contenidos digitales. 
i) 108 emprendedores certificados internacionalmente en Animación digital 2D-toonboom, animación digital 3D-autodesk y videojuegos Unity. 
ii) 63 proyectos de animación 2D o 3D o videojuegos que sirvieron como insumo para desarrollar 3 Bootcamp, que al final produjeron 12 proyectos o ideas de negocio, de las cuales se premiaron 3 en el evento de graduación y ganaron su participación en los eventos Colombia 4.0 y Bogotá Robótica donde se adelantó un acercamiento al mercado potencial de las ideas desarrolladas. 
</t>
  </si>
  <si>
    <t>Reducir las barreras técnicas, económicas, legales y sociales para desplegar la infraestructura de telecomunicaciones de la ciudad y la  institucionalidad distrital necesarias para responder a los avances TIC.</t>
  </si>
  <si>
    <t>Estrategia de Conectividad y Fortalecimiento de la Institucionalidad habilitante del Distrito.</t>
  </si>
  <si>
    <t>Estrategia Infraestructura e Institucionalidad ejecutada</t>
  </si>
  <si>
    <t>• Diseñar y ejecutar la estrategia infraestructura e institucionalidad
• Monitorear y evaluar la estrategia infraestructura e institucionalidad</t>
  </si>
  <si>
    <t xml:space="preserve">La meta de ejecución trazada para esta vigencia, fue cumplida satisfactoriamente, de lo cual se expone un resumen de cierre, respecto a la gestión realizada:   La estrategia avanza según programación con un logro de 50% sobre el 50% esperado.  Dentro de los logros principales están: 
1. Se expidió el decreto distrital 397 de 2017 que establece las condiciones y procedimientos para el despliegue de infraestructura de comunicaciones en Bogotá y el manual de mimetización de infraestructura, el cual incluye la fórmula económica de cobro por uso de espacio público y bienes de uso público eliminando las barreras que imposibilitaban el despliegue de una infraestructura acorde con las necesidades de la ciudad. 
2. 2. Elaboración del diagnóstico para formulación del Plan de Ordenamiento Territorial (POT) en materia TIC y formulación de los proyectos y programas para POT en materia TIC, documento sometido a consideración de la Secretaría Distrital de Hábitat y la Secretaría Distrital de Planeación, instituciones que lideran la formulación del POT Distrital y a quienes se acompañara en la vigencia 2018 para garantizar que lo formulado sea incluido.
3. Impulso, a través del acompañamiento y articulación de actores, a la implementación de 55 zonas wifi gratuitas por parte del MINTIC en el marco del proyecto zonas wifi gratis para la gente. De estas se han inaugurado ya 54 zonas en 19 localidades, para un total de 112 zonas impulsadas desde el 2016. 
En este mismo marco se firmó un convenio entre el Distrito y el Ministerio de las TIC, para impulsar la instalación de 147 puntos de acceso gratuito en las estaciones de Transmilenio con lo cual se alcanzaría la meta propuesta para todo el plan de desarrollo de la ciudad en el primer trimestre del año 2018. 
4. Desarrollo y lanzamiento en tiendas de una app (CONECTAPP) para identificar las diferentes zonas gratuitas de conexión a la red por tecnología wifi, para mejorar o posibilitar el acceso gratuito a ellas. A la fecha de corte de esta informe cuenta ya con más de 900 descargas en tiendas. 
5. Articulación con el MINTIC para la expedición de una política de conectividad rural que beneficie a toda la población ubicada en estas zonas en la ciudad. En el marco de esta articulación se está articulando la instalación de un quiosco digital en la localidad de Sumapaz y se está llevando a cabo todo el despliegue de contenidos de formación en la localidad Ciudad Bolívar y el acompañamiento técnico y de gestión para que los operadores de tecnología en dichas localidades puedan desplegar sus redes para optimizar el servicio. 
Ministerio TIC respondió la solicitud de ampliación de cobertura en zonas rurales de Bogotá informando que dio traslado a los proveedores de redes y servicios de telecomunicaciones móviles Comcel, Colombia Telecomunicaciones, Colombia Móvil, DirecTV y Avantel solicitando indiquen sus planes de mejoramiento y expansión en la región, informó además que Comcel por Resolución 1398 del 27 de junio de 2014 tenía la obligación de dar cobertura a Nazareth - Sumapaz y este sitio entró en operación en febrero de 2015, así mismo mediante Resolución 1608 del 28 de junio de 2017 tiene obligación de dar cobertura a la vereda San José - Granada del Corregimiento de San Juan y la Vereda Tequesitos de Nazaret antes de un año. La Empresa Colombia Móvil por Resolución 1433 de 8 de agosto de 2016 tiene obligación de dar cobertura en la Vereda San Juan y la Unión que pertenecen a Sumapaz contado un año a partir de la firmeza de la dicha resolución.
De otra parte, el operador Comcel presentó proyecto de cobertura corregimiento de Pasquilla en ciudad Bolívar como contraprestación económica por el uso de espectro y esta solicitud se encuentra en curso ante MinTIC. Y el operador Colombia Móvil respondió que instalará estaciones en La Unión y San Juan en Sumapaz que espera tener en funcionamiento en el segundo trimestre de 2018. (Adjunto comunicaciones). Se abrió el nodo de formación pasquilla en Ciudad Bolívar, ampliando la capacidad del canal de internet con el operador ETB pasando de 1 a 6 megas e iniciando el proceso de formación de ciudadanos de esa vereda.   </t>
  </si>
  <si>
    <t>Modelo de Seguridad de la Información.</t>
  </si>
  <si>
    <t>Modelo de Seguridad de la información  implementado</t>
  </si>
  <si>
    <t>(Avance del Modelo de seguridad de la Información por hitos / Total de hitos del Modelo de seguridad de la Información programados)*100</t>
  </si>
  <si>
    <t>• Definir el modelo seguridad de la información
• Implementar el modelo seguridad de la información</t>
  </si>
  <si>
    <t>La meta de ejecución trazada para esta vigencia, fue cumplida satisfactoriamente, de lo cual se expone un resumen de cierre, respecto a la gestión realizada:   La estrategia avanza según programación con un logro de 70% sobre el 70% esperado.  Dentro de los logros principales están: 
1. Socialización de los lineamientos para medir el avance del modelo de seguridad y privacidad de la información. 
2. Desarrollo de 3 talleres de apoyo para la etapa de planificación del modelo de seguridad y privacidad de la información en las entidades distritales. Taller 1. Participantes: 52 de diversas entidades distritales, llevado a cabo el 27 de marzo. De las acciones desarrolladas a lo largo del año 2016 y 2017, se deriva un avance considerable en el índice GEL correspondiente al componente Seguridad y Privacidad de la Información el cual pasó de un 56% a un 71% entre las dos últimas mediciones (2015 - 2016).
Taller 2 y 3. Participantes: 11 entidades cabezas de sector (General, Gobierno, Hacienda, Educación, Salud, Cultura, Ambiente, Hábitat, Mujer, Convivencia, Jurídica) implementando el proceso con el acompañamiento de la Oficina de la Alta Consejería TIC a raves de su instrumento hoja de ruta para facilitar implementación del modelo y que al finalizar 2017 tendrán el modelo implementado. 
3. Se gestionó con MinTIC, la inclusión de Bogotá dentro del CSIRT de Gobierno Nacional, en su fase piloto, la cual se desarrollará entre finales de 2017 y principios de 2018. Esto redunda en ahorros para la entidad, ya que no se deberá invertir en la implementación de un NOC especializado para el manejo de incidentes de seguridad. Por otro lado, se facilita el cumplimiento de la Ley 1273 de 2009 y en CONPES 3854 de 2016.
4. Se gestionó con MinTIC la realización de 2 talleres presenciales de implementación del Modelo de Seguridad y Privacidad de la Información y visitas de revisión documental a las Entidades Distritales con la participación de 188 funcionarios distritales.
5. Adicionalmente se realizó un taller virtual de profundización en la implementación del MSPI, en 4 sesiones, para las siguientes 25 entidades distritales: Contraloría Distrital, Departamento Administrativo del Servicio Civil Distrital, Canal Capital, Instituto Distrital de la Participación y Acción Comunal, Orquesta Filarmónica de Bogotá, IDRD,  Personería, Empresa de Renovación y Desarrollo Urbano, Universidad Distrital Francisco José De Caldas, DADEP, Instituto de Desarrollo Urbano, Transmilenio S.A., IDARTES, Subred Norte, IDIGER, Unidad de Mantenimiento Vial, Unidad Administrativa Especial de Catastro Distrital, Bomberos, UAESP, Secretaria Distrital de Planeación, FONCEP, Instituto Distrital de Patrimonio Cultural, Fundación Gilberto Álzate, Secretaría de Planeación e Instituto Distrital de Turismo.</t>
  </si>
  <si>
    <t>Promoción de Compras Agregadas y Acuerdos Marco.</t>
  </si>
  <si>
    <t>Procesos de Compras Agregadas y Acuerdos Marco definidos impulsados</t>
  </si>
  <si>
    <t>Sumatoria de Acuerdos Marco o Procesos Agregados de Compras de TI</t>
  </si>
  <si>
    <t>• Identificar objetos o procesos marco
• Implementar acuerdos o procesos agregados</t>
  </si>
  <si>
    <t xml:space="preserve">La meta de ejecución trazada para esta vigencia, fue cumplida satisfactoriamente, de lo cual se expone un resumen de cierre, respecto a la gestión realizada:   1 acuerdo marco o proceso agregado de compras TI.  Los logros se ven reflejados en: 
Se identificó un proceso de agregación de demanda y oferta para llevar a cabo la compra de tecnología por parte del sector hacienda y se documentó como mejor practica para hacerlo replicable en otros sectores administrativos distritales.  Para el efecto se expidieron la circular 44 de 2017. 
Se documentó el inventario y se expidieron las circulares 29 y 32 de 2017 que determinan cuales son los servicios y productos que cuentan con acuerdo marco de precios en Colombia compra eficiente, para que las entidades distritales acudan a ellos como mecanismo para generar ahorros y economías de escala. 
</t>
  </si>
  <si>
    <t>Sistema Único de Información.</t>
  </si>
  <si>
    <t>Porcentaje del Sistema Único de Información definido</t>
  </si>
  <si>
    <t>(Avance del Sistema Único de Información por hitos / Total de hitos del Sistema Único de Información programados)*100</t>
  </si>
  <si>
    <t>• Definir el modelo  sistema único de información definido
• Implementar el modelo  sistema único de información definido</t>
  </si>
  <si>
    <t xml:space="preserve">La meta de ejecución trazada para esta vigencia, fue cumplida satisfactoriamente, de lo cual se expone un resumen de cierre, respecto a la gestión realizada:   La estrategia avanzo según programación con un logro de 70% sobre el 70% esperado.  Dentro de los logros principales están: 
SISTEMA UNICOS DE INFORMACION 
1. SISTEMA POBLACIONAL
a. Se consolido inventario Distrital y reporte final de 475 registros de beneficios, servicios y sistemas de información poblacionales de 64 entidades y sus procesos de intercambio de información.  Este es el insumo base para que SDP pueda iniciar un modelo poblacional de creación de capacidades e identificación de entidades
b. Entrega y socialización de la Guía para el manejo de datos personales de las entidades distritales. Circular 004 de 2017.  
c. Aplicación de la “Encuesta sobre información actual de datos poblacionales de programas y servicios en entidades distritales”. Circular 005 de 2017.
d. Aplicación de la Encuesta SIIP 2 alcanzando un total de 59 entidades Distritales, que permitirá mapear entre otras, los sistemas de información más utilizados por las Entidades y Entidades con las que más se comparte información.
ARQUITECTURA EMPRESARIAL
2. Se entregó a la ciudad el ESTUDIO DE ARQUITECTURA TI cuyo resultado permite dar respuesta a las siguientes preguntas estratégicas:
• ¿Cómo debe ser un área TI óptima en el marco de una Arquitectura TI para el Distrito?
• ¿Cómo deben contemplarse los sistemas TI del distrito en el marco de una Arquitectura TI?
• ¿Cómo se debe enfocar la estrategia TI distrital en el marco de la Arquitectura TI establecida por el Gobierno Nacional?
• ¿Cuál es el plan de ruta para materializar dicha estrategia?
Entregables específicos: 
a. Implementación de un plan de sensibilización y gestión del cambio con las cabezas de sector y mesas técnica GEL para el proceso de arquitectura empresarial, en el marco del contrato anterior. Participantes: 1 taller con 37 participantes (15 entidades cabeza de sector). 
b. Arquitectura TI Territorial para el Distrito Capital, lo que permitirá la definición de marcos de desarrollo para una Arquitectura TI homogénea en cada una de las Entidades Distritales. Se dispuso entre los documentos entregables de la consultoría, una propuesta de Arquitectura TI Territorial para el Distrito Capital, que permitirá la definición de marcos de desarrollo para una Arquitectura TI homogénea en cada una de las Entidades Distritales. Esto facilitará la implementación de la estrategia GEL en el Distrito Capital ya que permite a las entidades adoptar la hoja de ruta propuesta para la implementación de una arquitectura TI y cumplir las metas de implementación del marco de Arquitectura TI establecido por MinTIC 
c. Arquitectura TI para entidades distritales, roles y responsabilidades. También se dispuso una propuesta de Arquitectura TI para entidades distritales, indicando roles y responsabilidades, esto permite a las Entidades Distritales organizar los roles adecuados al interior del área de TI en función del logro de los objetivos establecidos en el marco de Arquitectura TI establecido por MinTIC. 
3. ERP DISTRITAL 
a. Se acompañó el análisis del funcionamiento del ERP distrital y se formuló conjuntamente el proyecto para (i) La adquisición e implementación se circunscribe a la solución tecnológica para la Secretaría Distrital de Hacienda y el acceso de los usuarios autorizados de las entidades del distrito, a los módulos de tesorería, contabilidad y presupuesto. (ii) La plataforma tecnológica propende por la interoperabilidad, buscando la eficiencia de la gestión contable, presupuestal y de tesorería, para la sostenibilidad del Distrito Capital. (iii) La plataforma debe ser una herramienta robusta para la gestión tributaria y con un sistema de información que la integre adecuadamente a la gestión administrativa y financiera, permitiendo el desarrollo de los objetivos y actividades ya expuestas, en el marco del Plan de Desarrollo 2016 - 2020 y de las metas de los Proyectos de Inversión 1111, 1084 y 1087, según lo registra el Plan Anual de Adquisiciones de las respectivas entidades para esta vigencia.
b. Se adelantó la firma de un convenio marco y un convenio derivado de este, con el objeto de aunar esfuerzos para el mejoramiento de la gestión pública, a través de la adquisición e implementación de soluciones tecnológicas que soporten la operación financiera del Distrito Capital y se inició la implementación a partir de este del proyecto de adquisición del nuevo ERP distrital que la cambiara la cara a la administración financiera del distrito.
c. Se acompañó técnicamente la adquisición de las licencias en el último trimestre por parte de la Secretaria de Hacienda Distrital, para iniciar el despliegue del sistema en el año 2018. 
</t>
  </si>
  <si>
    <t>Reducir  las barreras técnicas, económicas, legales y sociales que dificultan el uso y apropiación de las TIC para la interacción Gobierno – Ciudadanía.</t>
  </si>
  <si>
    <t>Articulación nodos distritales de innovación, servicios distritales y TIC.</t>
  </si>
  <si>
    <t>Proyectos implementados o promovidos o acompañados</t>
  </si>
  <si>
    <t>Sumatoria de proyectos de articulación implementados, promovidos o acompañados</t>
  </si>
  <si>
    <t>• Diseñar y ejecutar la estrategia de articulación de nodos distritales de innovación, servicios distritales y tic
• Monitorear y evaluar la estrategia de articulación de nodos distritales de innovación, servicios distritales y tic</t>
  </si>
  <si>
    <t xml:space="preserve">La meta de ejecución trazada para esta vigencia, fue cumplida satisfactoriamente, de lo cual se expone un resumen de cierre, respecto a la gestión realizada:   2 proyectos implementados, promovidos o acompañados. De la misma forma se culmino el proyecto pendiente de la vigencia 2016. 
Se estructuraron y gestionaron los siguientes proyectos de ciudad que van a garantizar que desde la oficina de la Alta Consejería se impulse la implementación de las TIC, como un mecanismo que permita fortalecer los medios de atención virtual existentes y diseñar nuevos medios que faciliten la interacción con la ciudadanía y el acceso a los servicios con la economía de tiempo y de dinero: 
1. ALERTAS TEMPRANAS
Se articuló con el IDIGER y se determinó el alcance actual del Sistema de alertas tempranas, (Sistema de Alarmas de Bogotá – SAB).  Se realizó el entendimiento de la hoja de ruta y se determinaron fases de trabajo para el impulso del proyecto. 
2. HISTORIA CLINICA UNIFICADA
Se adelantaron mesas de trabajo con MinTIC con el fin que el proyecto esté alineado con las disposiciones de dicho Ministerio, derivadas del Decreto de 2017 el cual establece los lineamientos generales en el uso y operación de los servicios ciudadanos digitales, dentro de los cuales se ha clasificado a Historia Clínica Unificada
3. DATOS ABIERTOS
Se dispuso el acceso, a las entidades del Distrito Capital y a los ciudadanos, a la plataforma distrital de Datos Abiertos para Bogotá, la cual federa información con la plataforma nacional de MinTIC. Se Expidió la Circular 027 de 2017, en la cual se inicia el proceso de enrolamiento de usuarios administradores de dicha plataforma para cada una de las entidades distritales y se está iniciando el proceso de cargue de conjuntos de datos por parte de las diferentes Entidades Distritales.
Se continuo la estructuración y/o acciones de sostenibilidad para los siguientes proyectos: 
4. CARPETA CIUDADANA
Se armonizó el esquema conceptual entre Perfil Digital del Ciudadano, Carpeta Ciudadana y los diferentes Sistemas de Información Distritales, con el fin de visualizar la interacción de los diferentes componentes relacionados desde el Plan Distrital de Desarrollo, la estrategia de Gobierno en Línea y el estudio de Economía digital adelantado por la Alta Consejería TIC, de manera que se vean estos componentes articulados que permiten fortalecer los medios de atención e interacción con la ciudadanía.
Se cuenta con un documento maestro que compendia el concepto de Perfil Digital del Ciudadano frente a los componentes estratégicos digitales de la relación oferta – demanda entre las entidades distritales y los ciudadanos, para socialización con las Entidades Distritales, esto documento traza la línea conceptual para la aplicación de los Servicios Digitales Ciudadanos (que incluye carpeta ciudadana) y Gobierno Digital.
5. GOVIMENTUM
Se alcanzó un acuerdo para “Garantizar la presencia web de las entidades del distrito con las características tecnológicas que permitan asegurar la transparencia y acceso a la información pública y la implementación de la Estrategia Gel de forma estandarizada, usable y accesible para la ciudadanía” con la Secretaría de Educación del Distrito, en el que implementaremos la DDCMS Govimentum en más de 300 Colegios de la Ciudad de Bogotá.  
</t>
  </si>
  <si>
    <t>Estrategia de Gobierno y Ciudadano Digital.</t>
  </si>
  <si>
    <t>Porcentaje de la Estrategia de Gobierno y Ciudadano Digital ejecutada</t>
  </si>
  <si>
    <t>• Diseñar y ejecutar la estrategia de gobierno y ciudadano digital
• Monitorear y evaluar la estrategia de gobierno y ciudadano digital</t>
  </si>
  <si>
    <t xml:space="preserve">La meta de ejecución trazada para esta vigencia, fue cumplida satisfactoriamente, de lo cual se expone un resumen de cierre, respecto a la gestión realizada:   La estrategia avanzo según programación con un logro de 50% sobre el 50% esperado.  Dentro de los logros principales están: 
GOBIERNO Y CIUDADANO DIGITAL 
1. De las acciones desarrolladas a lo largo del año 2016 y 2017, se deriva un avance considerable en el promedio general del índice GEL correspondiente al Distrito Capital el cual pasó de un 67% a un 82% entre las dos últimas mediciones (2015 - 2016) presentando un incremento de 15 puntos porcentuales.
2. Se generaron 587 cupos de capacitación para funcionarios distritales, en diferentes conceptos relacionados con gobierno en línea, cuyo propósito es facilitar el entendimiento y convertirlos en multiplicadores y expertos en implementación de la estrategia GEL en cada una de sus entidades.
3. Se coordinó una medición de índice GEL interna para el distrito que facilita a cada una de las entidades Distritales el control del avance sobre la implementación de la estrategia, apoyándose en herramientas para el autodiagnóstico para la determinación de índice GEL desarrollado bajo el liderazgo de la Alta Consejería TIC. Con esta medición varias entidades ya han definido su hoja de ruta de fortalecimiento GEL.
4. Se realizó la alineación de esfuerzos para la participación del distrito en el reto de MinTIC “Máxima Velocidad”, que busca facilitar la implementación de la estrategia GEL. Como resultado de esto la Alcaldía Mayor de Bogotá logró posicionarse dentro de los primeros 25 puestos en la categoría Alcaldías y la Unidad Administrativa Especial de Catastro Distrital logró el primer puesto en la categoría Otras Entidades Territoriales.
5. Se logró alcanzar a todos los sectores con el Plan Distrital GEL diseñado por la alta Consejería distrital TIC, el cual establece una hoja de ruta que facilita la implementación de la estrategia de Gobierno en Línea.
6. Se participó en la edición 2017 de Premios Índigo con la nominación de la plataforma Govimentum, la plataforma Cambalachea (banco de tiempo) y SofiaApp. De estas nominaciones, fue escogida dentro de las plataformas finalistas dentro de dicho concurso, la plataforma Cambalachea (banco de tiempo). 
DATOS ABIERTOS
7. Se implementó la estrategia con el avance en las siguientes etapas: 
RELANZAMIENTO DE LA PLATAFORMA DATOS ABIERTOS BOGOTA
• Estado del Arte
• Diagnóstico Datos Abiertos Bogotá
• Modificaciones y Mejoras a la plataforma y relanzamiento de la misma a disposición en www.datosbogota.gov.co   
• Procesos de Creación de Conjuntos de Datos
FOMENTO USO DE DATOS ABIERTOS
• Sensibilización
• Maratones
• Prototipado
• Articulación Red de Laboratorios y Puntos Vive Digital
VIRTUALIZACIÓN
8. Se levantó el diagnóstico e inventario de trámites existentes y la línea base a través de la expedición de las circulares 019 y 022 de 2017, levantando además la ruta de virtualización a nivel distrital y los planes de virtualización a nivel entidad.
Se expidió la circular 024 de 2017 Guía de Diseño de Servicios (Racionalización - Virtualización).  
Como resultado del ejercicio de virtualización distrital en 2017 virtualizaron 19 trámites distritales (27% de avance sobre el total propuesto en plan de desarrollo como meta para el cuatrienio) de las diferentes entidades que conforman el aparato administrativo distrital. </t>
  </si>
  <si>
    <t>184A</t>
  </si>
  <si>
    <t>P1O2A1 Formular, implementar y realizar seguimiento a políticas públicas</t>
  </si>
  <si>
    <t xml:space="preserve">      Reducir las barreras técnicas, económicas, legales y sociales para desplegar la infraestructura de telecomunicaciones de la ciudad y la  institucionalidad distrital necesarias para responder a los avances TIC.        </t>
  </si>
  <si>
    <t xml:space="preserve"> Zonas de conectividad pública</t>
  </si>
  <si>
    <t>Zonas de conectividad pública alcanzadas</t>
  </si>
  <si>
    <t>Sumatoria de Zonas de conectividad pública alcanzadas</t>
  </si>
  <si>
    <t xml:space="preserve">• Diseñar y ejecutar la estrategia infraestructura e institucionalidad
• Monitorear y evaluar la estrategia infraestructura e institucionalidad    </t>
  </si>
  <si>
    <t xml:space="preserve">La meta de ejecución trazada para esta vigencia, fue cumplida satisfactoriamente, de lo cual se expone un resumen de cierre, respecto a la gestión realizada:   54 zonas alcanzadas, gracias a la gestión de la Consejería que logro que fueran asignadas gratuitamente por el MINTIC en el marco del programa Wifi para la gente. </t>
  </si>
  <si>
    <t>184B</t>
  </si>
  <si>
    <t xml:space="preserve">  Reducir las barreras técnicas, económicas, legales y sociales para desplegar la infraestructura de telecomunicaciones de la ciudad y la  institucionalidad distrital necesarias para responder a los avances TIC.     </t>
  </si>
  <si>
    <t xml:space="preserve"> Plan de Conectividad Rural</t>
  </si>
  <si>
    <t>Plan de Conectividad Rural realizado</t>
  </si>
  <si>
    <t>(Actividades del Plan de Conectividad Rural ejecutadas/ Actividades del Plan de Conectividad Rural programadas)*100</t>
  </si>
  <si>
    <t xml:space="preserve">• Diseñar y ejecutar la estrategia infraestructura e institucionalidad
• Monitorear y evaluar la estrategia infraestructura e institucionalidad  </t>
  </si>
  <si>
    <t xml:space="preserve">La meta de ejecución trazada para esta vigencia, fue cumplida satisfactoriamente, de lo cual se expone un resumen de cierre, respecto a la gestión realizada:   La estrategia avanza según programación con un logro de 50% sobre el 50% esperado.  Dentro de los logros principales están: 
1. Se expidió el decreto distrital 397 de 2017 que establece las condiciones y procedimientos para el despliegue de infraestructura de comunicaciones en Bogotá y el manual de mimetización de infraestructura, el cual incluye la fórmula económica de cobro por uso de espacio público y bienes de uso público eliminando las barreras que imposibilitaban el despliegue de una infraestructura acorde con las necesidades de la ciudad. 
2. Elaboración del diagnóstico para formulación del Plan de Ordenamiento Territorial (POT) en materia TIC y formulación de los proyectos y programas para POT en materia TIC, documento sometido a consideración de la Secretaría Distrital de Hábitat y la Secretaría Distrital de Planeación, instituciones que lideran la formulación del POT Distrital y a quienes se acompañara en la vigencia 2018 para garantizar que lo formulado sea incluido.
3. Articulación con el MINTIC para la expedición de una política de conectividad rural que beneficie a toda la población ubicada en estas zonas en la ciudad. En el marco de esta articulación se está articulando la instalación de un quiosco digital en la localidad de Sumapaz y se está llevando a cabo todo el despliegue de contenidos de formación en la localidad Ciudad Bolívar y el acompañamiento técnico y de gestión para que los operadores de tecnología en dichas localidades puedan desplegar sus redes para optimizar el servicio. 
Ministerio TIC respondió la solicitud de ampliación de cobertura en zonas rurales de Bogotá informando que dio traslado a los proveedores de redes y servicios de telecomunicaciones móviles Comcel, Colombia Telecomunicaciones, Colombia Móvil, DirecTV y Avantel solicitando indiquen sus planes de mejoramiento y expansión en la región, informó además que Comcel por Resolución 1398 del 27 de junio de 2014 tenía la obligación de dar cobertura a Nazareth - Sumapaz y este sitio entró en operación en febrero de 2015, así mismo mediante Resolución 1608 del 28 de junio de 2017 tiene obligación de dar cobertura a la vereda San José - Granada del Corregimiento de San Juan y la Vereda Tequesitos de Nazaret antes de un año. La Empresa Colombia Móvil por Resolución 1433 de 8 de agosto de 2016 tiene obligación de dar cobertura en la Vereda San Juan y la Unión que pertenecen a Sumapaz contado un año a partir de la firmeza de la dicha resolución.
De otra parte, el operador Comcel presentó proyecto de cobertura corregimiento de Pasquilla en ciudad Bolívar como contraprestación económica por el uso de espectro y esta solicitud se encuentra en curso ante MinTIC. Y el operador Colombia Móvil respondió que instalará estaciones en La Unión y San Juan en Sumapaz que espera tener en funcionamiento en el segundo trimestre de 2018. (Adjunto comunicaciones). Se abrió el nodo de formación pasquilla en Ciudad Bolívar, ampliando la capacidad del canal de internet con el operador ETB pasando de 1 a 6 megas e iniciando el proceso de formación de ciudadanos de esa vereda.   </t>
  </si>
  <si>
    <t>184C</t>
  </si>
  <si>
    <t xml:space="preserve">    Generar alianzas público - privadas para atender las problemáticas TIC de la ciudad    </t>
  </si>
  <si>
    <t>Alianzas</t>
  </si>
  <si>
    <t>Alianzas público - privadas para atender las problemáticas TIC de la ciudad logradas</t>
  </si>
  <si>
    <t>Sumatoria de Alianzas público - privadas para atender las problemáticas TIC de la ciudad logradas</t>
  </si>
  <si>
    <t>Establecer la matriz de aliados estratégicos
Viabilizar la alianza
Gestionar la alianza</t>
  </si>
  <si>
    <t xml:space="preserve">La meta de ejecución trazada para esta vigencia, fue cumplida satisfactoriamente, de lo cual se expone un resumen de cierre, respecto a la gestión realizada:   Se alcanzo una alianza con los operadores privados del programa de ciudadanía digital que permitió que Bogotá pudiera contar con 115,867 certificaciones a bogotanos como ciudadanos digitales y 66,803 certificaciones en procesos formativos orientados al teletrabajo. </t>
  </si>
  <si>
    <t>184D</t>
  </si>
  <si>
    <t>P1O2A1 Formular, implementar y realizar seguimiento a politicas públicas</t>
  </si>
  <si>
    <t xml:space="preserve">Reducir las  barreras técnicas, económicas, legales y sociales para consolidar los servicios y la industria TI en el mercado de Bogotá.       </t>
  </si>
  <si>
    <t xml:space="preserve"> Estrategia ejecutada</t>
  </si>
  <si>
    <t>Estrategia para el fomento de la economía digital a través de la potenciación de aplicaciones, contenidos y software, diseñada e implementada</t>
  </si>
  <si>
    <t>(Actividades de la Estrategia para el fomento de la economía digital ejecutadas/ Actividades de la Estrategia para el fomento de la economía digital programadas)*100</t>
  </si>
  <si>
    <t xml:space="preserve"> • Diseñar y ejecutar  el plan FI.TI Bogotá
• Monitorear y evaluar el plan FI.TI Bogotá 
Gestionar 5 comunidades y ecosistemas inteligentes</t>
  </si>
  <si>
    <t xml:space="preserve">La meta de ejecución trazada para esta vigencia, fue cumplida satisfactoriamente, de lo cual se expone un resumen de cierre, respecto a la gestión realizada:   El plan avanzo hasta lograr 50%  de avance sobre el 50% programado para la vigencia 2017. Dentro de los logros principales están: 
a) a) Realización de 158 talleres, workshop o sesiones de acompañamiento técnico sobre Herramientas TIC, gestión y negocios y desarrollos de TI distribuidos así: 89 en el laboratorio Vivelab EAN con 1.431 participantes y 69 con 287 participantes en el laboratorio Vivelab UNAL.
b) Realización de 4 DATAJAM 2017 y 2 DATADEV, actividades de innovación abierta o de alta intensidad de programación para utilizar datos abiertos y con ella la creación de aplicaciones web para la visualización de información generarán nuevas habilidades en los participantes para el futuro que tiene la ciudad y el país. 
c) Implementación del concepto Universidad Vive LAB (MOOC's): Al cierre del 2017 se tienen en producción 23 MOOC’s de los cuales se emite certificado de aprobación. El propósito de estos cursos es dar acceso a contenido académico para todos los ciudadanos a temas de desarrollo de negocios con contenidos digitales, promoviendo los negocios puramente digitales y además aquellos que no lo son y quieren agregar herramientas o quieren modificar sus modelos de negocios para que puedan generar mayor valor a sus interesados por medio de los modelos de negocios digitales. 
La página web que contiene el aplicativo para los MOOC’s es: www.laboratoriodigitalbogota.com. Al cierre de 2017 contamos con 5.484 certificados expedidos bajo esta modalidad de formación a Bogotanos y Bogotanas.
d) Aplicación del programa de acompañamiento para el desarrollo de capacidades a 21 emprendedores y 38 empresas bogotanas.  
e) Desarrollo de 4 aplicaciones de ciudad (cambalachea, sofiapp, conectapp, apportabta)
f) Proyecto RUTA DE CERTIFICACIÓN PARA LA INDUSTRIA DE CONTENIDOS DIGITALES que desarrolla las habilidades técnicas de los ciudadanos y promueve las industrias creativas en el segmento de contenidos digitales. 
i) 108 emprendedores certificados internacionalmente en Animación digital 2D-toonboom, animación digital 3D-autodesk y videojuegos Unity. 
ii) 63 proyectos de animación 2D o 3D o videojuegos que sirvieron como insumo para desarrollar 3 Bootcamp, que al final produjeron 12 proyectos o ideas de negocio, de las cuales se premiaron 3 en el evento de graduación y ganaron su participación en los eventos Colombia 4.0 y Bogotá Robótica donde se adelantó un acercamiento al mercado potencial de las ideas desarrolladas. 
5 nuevas comunidades inteligentes de la ciudad identificadas, caracterizadas para ser fortalecidas y con proceso de promoción e impulso específico para cada una ejecutado: 1. LIDERES GEL; 2. WEB MÁSTER; DISTRITALES; 3. BIG DATA &amp; DATA SCIENCE BOGOTÁ; 4. COMUNIDAD LIDERES ORGANIZACIONES SOCIALES AGENDA POR EL DESARROLLO TERRITORIAL BOSA Y KENNEDY; 5. CAMBALACHEA
2 laboratorios impulsados. LAB BOGOTA EAN y Laboratorio Ciudad Bolívar. </t>
  </si>
  <si>
    <t>184E</t>
  </si>
  <si>
    <t xml:space="preserve">      Reducir las barreras técnicas, económicas, legales y sociales  que dificultan el uso y apropiación de las TIC en la interacción gobierno - ciudadanía.        </t>
  </si>
  <si>
    <t xml:space="preserve"> Sistema poblacional diseñado</t>
  </si>
  <si>
    <t>Sistema poblacional diseñado</t>
  </si>
  <si>
    <t>(Actividades para el diseño del Sistema Poblacional ejecutadas/ Actividades para el diseño del Sistema Poblacional programadas)*100</t>
  </si>
  <si>
    <t xml:space="preserve">• Definir el esquema de interoperabilidad y estandarización 
• Implementar el esquema de interoperabilidad y estandarización     </t>
  </si>
  <si>
    <t xml:space="preserve">La meta de ejecución trazada para esta vigencia, fue cumplida satisfactoriamente, de lo cual se expone un resumen de cierre, respecto a la gestión realizada:   1. SISTEMA POBLACIONAL
a. Se consolido inventario Distrital y reporte final de 475 registros de beneficios, servicios y sistemas de información poblacionales de 64 entidades y sus procesos de intercambio de información.  Este es el insumo base para que SDP pueda iniciar un modelo poblacional de creación de capacidades e identificación de entidades
b. Entrega y socialización de la Guía para el manejo de datos personales de las entidades distritales. Circular 004 de 2017.  
c. Aplicación de la “Encuesta sobre información actual de datos poblacionales de programas y servicios en entidades distritales”. Circular 005 de 2017.
d. Aplicación de la Encuesta SIIP 2 alcanzando un total de 59 entidades Distritales, que permitirá mapear entre otras, los sistemas de información más utilizados por las Entidades y Entidades con las que más se comparte información.
</t>
  </si>
  <si>
    <t>184F</t>
  </si>
  <si>
    <t>Reducir las barreras técnicas, económicas, legales y sociales  que dificultan el uso y apropiación de las TIC en la interacción gobierno - ciudadanía.</t>
  </si>
  <si>
    <t>Esquema de interoperabilidad y estandarización implementado</t>
  </si>
  <si>
    <t>Esquema de interoperabilidad y estandarización distrital definido e implementado</t>
  </si>
  <si>
    <t>(Actividades del Esquema de interoperabilidad y estandarización ejecutadas/ Actividades del Esquema de interoperabilidad y estandarización  programadas)*100</t>
  </si>
  <si>
    <t xml:space="preserve">• Definir el esquema de interoperabilidad y estandarización 
• Implementar el esquema de interoperabilidad y estandarización </t>
  </si>
  <si>
    <t xml:space="preserve">La meta de ejecución trazada para esta vigencia, fue cumplida satisfactoriamente, de lo cual se expone un resumen de cierre, respecto a la gestión realizada:   ERP DISTRITAL 
a. Se acompañó el análisis del funcionamiento del ERP distrital y se formuló conjuntamente el proyecto para (i) La adquisición e implementación se circunscribe a la solución tecnológica para la Secretaría Distrital de Hacienda y el acceso de los usuarios autorizados de las entidades del distrito, a los módulos de tesorería, contabilidad y presupuesto. (ii) La plataforma tecnológica propende por la interoperabilidad, buscando la eficiencia de la gestión contable, presupuestal y de tesorería, para la sostenibilidad del Distrito Capital. (iii) La plataforma debe ser una herramienta robusta para la gestión tributaria y con un sistema de información que la integre adecuadamente a la gestión administrativa y financiera, permitiendo el desarrollo de los objetivos y actividades ya expuestas, en el marco del Plan de Desarrollo 2016 - 2020 y de las metas de los Proyectos de Inversión 1111, 1084 y 1087, según lo registra el Plan Anual de Adquisiciones de las respectivas entidades para esta vigencia.
b. Se adelantó la firma de un convenio marco y un convenio derivado de este, con el objeto de aunar esfuerzos para el mejoramiento de la gestión pública, a través de la adquisición e implementación de soluciones tecnológicas que soporten la operación financiera del Distrito Capital y se inició la implementación a partir de este del proyecto de adquisición del nuevo ERP distrital que la cambiara la cara a la administración financiera del distrito.
c. Se acompañó técnicamente la adquisición de las licencias en el último trimestre por parte de la Secretaria de Hacienda Distrital, para iniciar el despliegue del sistema en el año 2018. 
ARQUITECTURA EMPRESARIAL
Se entregó a la ciudad el ESTUDIO DE ARQUITECTURA TI cuyo resultado permite dar respuesta a las siguientes preguntas estratégicas:
• ¿Cómo debe ser un área TI óptima en el marco de una Arquitectura TI para el Distrito?
• ¿Cómo deben contemplarse los sistemas TI del distrito en el marco de una Arquitectura TI?
• ¿Cómo se debe enfocar la estrategia TI distrital en el marco de la Arquitectura TI establecida por el Gobierno Nacional?
• ¿Cuál es el plan de ruta para materializar dicha estrategia?
Entregables específicos: 
a. Implementación de un plan de sensibilización y gestión del cambio con las cabezas de sector y mesas técnica GEL para el proceso de arquitectura empresarial, en el marco del contrato anterior. Participantes: 1 taller con 37 participantes (15 entidades cabeza de sector). 
b. Arquitectura TI Territorial para el Distrito Capital, lo que permitirá la definición de marcos de desarrollo para una Arquitectura TI homogénea en cada una de las Entidades Distritales. Se dispuso entre los documentos entregables de la consultoría, una propuesta de Arquitectura TI Territorial para el Distrito Capital, que permitirá la definición de marcos de desarrollo para una Arquitectura TI homogénea en cada una de las Entidades Distritales. Esto facilitará la implementación de la estrategia GEL en el Distrito Capital ya que permite a las entidades adoptar la hoja de ruta propuesta para la implementación de una arquitectura TI y cumplir las metas de implementación del marco de Arquitectura TI establecido por MinTIC 
c. Arquitectura TI para entidades distritales, roles y responsabilidades. También se dispuso una propuesta de Arquitectura TI para entidades distritales, indicando roles y responsabilidades, esto permite a las Entidades Distritales organizar los roles adecuados al interior del área de TI en función del logro de los objetivos establecidos en el marco de Arquitectura TI establecido por MinTIC. 
</t>
  </si>
  <si>
    <t>184G</t>
  </si>
  <si>
    <t xml:space="preserve">   Reducir las barreras técnicas, económicas, legales y sociales  que dificultan el uso y apropiación de las TIC en la interacción gobierno - ciudadanía.    </t>
  </si>
  <si>
    <t xml:space="preserve"> Marco de gestión de TI implementado</t>
  </si>
  <si>
    <t>Marco de gestión de TI - Arquitectura empresarial implementado</t>
  </si>
  <si>
    <t>(Actividades del Marco de gestión de TI - Arquitectura empresarial ejecutadas/ Actividades del Marco de gestión de TI - Arquitectura empresarial programadas)*100</t>
  </si>
  <si>
    <t xml:space="preserve">• Definir el esquema de interoperabilidad y estandarización 
• Implementar el esquema de interoperabilidad y estandarización   </t>
  </si>
  <si>
    <t xml:space="preserve">La meta de ejecución trazada para esta vigencia, fue cumplida satisfactoriamente, de lo cual se expone un resumen de cierre, respecto a la gestión realizada:   ARQUITECTURA EMPRESARIAL
Se entregó a la ciudad el ESTUDIO DE ARQUITECTURA TI cuyo resultado permite dar respuesta a las siguientes preguntas estratégicas:
• ¿Cómo debe ser un área TI óptima en el marco de una Arquitectura TI para el Distrito?
• ¿Cómo deben contemplarse los sistemas TI del distrito en el marco de una Arquitectura TI?
• ¿Cómo se debe enfocar la estrategia TI distrital en el marco de la Arquitectura TI establecida por el Gobierno Nacional?
• ¿Cuál es el plan de ruta para materializar dicha estrategia?
Entregables específicos: 
a. Implementación de un plan de sensibilización y gestión del cambio con las cabezas de sector y mesas técnica GEL para el proceso de arquitectura empresarial, en el marco del contrato anterior. Participantes: 1 taller con 37 participantes (15 entidades cabeza de sector). 
b. Arquitectura TI Territorial para el Distrito Capital, lo que permitirá la definición de marcos de desarrollo para una Arquitectura TI homogénea en cada una de las Entidades Distritales. Se dispuso entre los documentos entregables de la consultoría, una propuesta de Arquitectura TI Territorial para el Distrito Capital, que permitirá la definición de marcos de desarrollo para una Arquitectura TI homogénea en cada una de las Entidades Distritales. Esto facilitará la implementación de la estrategia GEL en el Distrito Capital ya que permite a las entidades adoptar la hoja de ruta propuesta para la implementación de una arquitectura TI y cumplir las metas de implementación del marco de Arquitectura TI establecido por MinTIC 
c. Arquitectura TI para entidades distritales, roles y responsabilidades. También se dispuso una propuesta de Arquitectura TI para entidades distritales, indicando roles y responsabilidades, esto permite a las Entidades Distritales organizar los roles adecuados al interior del área de TI en función del logro de los objetivos establecidos en el marco de Arquitectura TI establecido por MinTIC. </t>
  </si>
  <si>
    <t>Oficina de Consejería de Comunicaciones</t>
  </si>
  <si>
    <t xml:space="preserve">1. Divulgar programas que promuevan la participación y comunicación de aspectos que priorice la Administración Distrital para el conocimiento pleno de los diferentes públicos </t>
  </si>
  <si>
    <t>Campañas y acciones de comunicación de bien público dirigidas a la ciudadanía o públicos objetivos</t>
  </si>
  <si>
    <t>Campañas y acciones de comunicación pública realizadas</t>
  </si>
  <si>
    <t>Sumatoria de campañas y acciones de comunicación pública realizadas</t>
  </si>
  <si>
    <t>• Generar procesos de información y sensibilización para divulgar las acciones de la Alcaldía Mayor de Bogotá.</t>
  </si>
  <si>
    <t xml:space="preserve">La meta de ejecución trazada para esta vigencia, fue cumplida satisfactoriamente, de lo cual se expone un resumen de cierre, respecto a la gestión realizada:   Para el presente periodo del reporte  se generaron 5 campañas de comunicación pública identificadas como: la nueva Bogotá, carrera séptima, metro, rio Bogotá y Pólvora 2017 realizadas a través de Contrato Interadministrativo No 1100100-479-2017 suscrito el 28 de Abril de 2017; este contrato permite dar un enfoque de difusión y oportunidad en la información sobre los servicios públicos y beneficios que se brindan y se desarrollan en el ejercicio de sus funciones institucionales.
la importancia de las estrategias a través de esta meta se sustenta en garantizar condiciones apropiadas de divulgación de la comunicación de medios masivos y tradicionales a cierre de vigencia y durante el primer trimestre 2018, donde se puedan divulgar acciones propias del impulso y desarrollo de políticas y líneas de trabajo del gobierno distrital (campañas), 
</t>
  </si>
  <si>
    <t xml:space="preserve">Suma </t>
  </si>
  <si>
    <t xml:space="preserve">3. Medir la percepción ciudadana respecto a problemas de ciudad, políticas públicas, programas, acciones y decisiones de la Administración Distrital.
</t>
  </si>
  <si>
    <t>Informe de evaluaciones de percepción ciudadana respecto a problemas de ciudad, políticas públicas, programas, acciones y decisiones de la Administración Distrital.</t>
  </si>
  <si>
    <t>Sumatoria de evaluaciones de percepción ciudadana respecto a problemas de ciudad, políticas públicas, programas, acciones y decisiones de la Administración Distrital, realizadas</t>
  </si>
  <si>
    <t>• Informe (s) de resultados  de aplicación del instrumento (s)</t>
  </si>
  <si>
    <t xml:space="preserve">La meta de ejecución trazada para esta vigencia, fue cumplida satisfactoriamente, de lo cual se expone un resumen de cierre, respecto a la gestión realizada:   Durante este trimestre en el marco del contrato 398 de 2017, se llevó a cabo la medición y análisis de opinión pública de 3 informes (encuestas) 1 presencial y 2 telefónicas de manera cuantitativa a 2.835 residentes habituales de la ciudad de Bogotá en los siguientes temas:
Esquema de aseo
Descontaminación Rio Bogotá
Paro de Taxistas
Construcción del Tren de Cercanías
Revocatoria
Actos de violencia en Hip Hop al parque
Política de Humedales
</t>
  </si>
  <si>
    <t>P502A3 Fortalecer la apertura de procesos y el uso de redes sociales y plataformas de participación ciudadana (Open Action)</t>
  </si>
  <si>
    <t>4. Fortalecer el uso  gradual y progresivo de tecnologías digitales como medio de comunicación e información con la ciudadanía</t>
  </si>
  <si>
    <t>Tecnologías Digitales fortalecidas como medio de comunicación e información con la ciudadanía (Tablero de redes/página web)</t>
  </si>
  <si>
    <t>Tecnologías Digitales fortalecidas</t>
  </si>
  <si>
    <t>(Avance del Plan de actualización de contenidos digitales por hitos / Total de hitos del Plan de actualización de contenidos digitales programados)*100</t>
  </si>
  <si>
    <t>• Contenidos digitales actualizados y disponibles usados por la ciudadanía como medio de comunicación e información.</t>
  </si>
  <si>
    <t>La meta de ejecución trazada para esta vigencia, fue cumplida satisfactoriamente, de lo cual se expone un resumen de cierre, respecto a la gestión realizada:   El área de comunicaciones de la entidad tiene a su cargo a nivel transversal, entre otras, las piezas comunicacionales de la Alcaldía Mayor de Bogotá, que buscan el fortalecimiento de la gestión de las entidades y organismos distritales, para lo cual es fundamental el diseño de herramientas que permitan la generación, desarrollo y ejecución de campañas, desde el momento en que son concebidas pasando por su puesta en marcha, hasta la consolidación de sus resultados.
Teniendo en cuenta lo anterior se llevó a cabo la adquisición de los equipos de diseño, portátiles y el software compatibles con lo el sistema operativos capitán y los discos thunderbolt y de esta forma dar respuesta más oportuna a las diferentes necesidades comunicacionales, es así como también se requiere además adquirir otros discos externos en los cuales puedan almacenar la información respectiva; esto fue posible mediante la adjudicación de los contratos 858 de 2017, 854 de 2017 y 860 de 2017, adjudicación realizada en el mes de Diciembre de 2017.</t>
  </si>
  <si>
    <t xml:space="preserve">Incremental </t>
  </si>
  <si>
    <t>5. Generar mensajes  en distintas plataformas y espacios  (escritos/digitales/virtuales) oportunos que informen y retroalimenten a los ciudadanos sobre la gestión de políticas de la administración distrital.</t>
  </si>
  <si>
    <t>Mensajes  (Escritos/digitales/virtuales) que informen y retroalimenten a los ciudadanos sobre la gestión de políticas de la administración distrital</t>
  </si>
  <si>
    <t>Mensajes (Escritos/digitales/
virtuales ) generados</t>
  </si>
  <si>
    <t>Sumatoria de mensajes (Escritos/digitales/virtuales) que informen y retroalimenten a los ciudadanos sobre la gestión de políticas de la administración distrital</t>
  </si>
  <si>
    <t xml:space="preserve">• Redacción, edición, y difusión  de mensajes Escritos/digitales/virtuales) </t>
  </si>
  <si>
    <t xml:space="preserve">La meta de ejecución trazada para esta vigencia, fue cumplida satisfactoriamente, de lo cual se expone un resumen de cierre, respecto a la gestión realizada:   En el cuarto trimestre se generaron 277 comunicados de 1060 programados para la anualidad lo que representa el 110% de avance en producto. 
Dichos mensajes fueron generados en las diferentes plataformas y espacios con los que cuenta la Alcaldía Mayor de Bogotá, se discrimina así:  
a. 64 boletines de prensa enviados a los medios de comunicación, actualización con temas de interés en la pagina www.bogota.gov.co,  
b. 10 correos masivos en temas de seguridad, mejoras en Transmilenio, cumpleaños de Bogotá y visita del papa, 
c. 345 comunicados relacionados con gestión divulgados en la pagina http://www.bogota.gov.co 
d. 40 videos que contemplan diferentes temas de interés (Avances de obras, la nueva Bogotá, pólvora, reserva Van Der Hammen) y que se han divulgado en las cuentas de youtube y Facebook de la Alcaldía de Bogotá.
e. Por último se cuentan con los comunicados enviados por las redes sociales de la Alcaldía siendo éstas 152 clasificadas de acuerdo al contenido
Adicional a lo anterior, es importante precisar  que las divulgaciones a través de videos, comunicados y mensajes generados por la Oficina Consejería de Comunicaciones, para el cuarto trimestre de 2017 suman al rededor de 4.245 mensajes.
Por medio de la estrategia de mercadeo directo se visitaron las localidades de Bosa, San Cristóbal, los Mártires, Usaquén, Engativá, Tunjuelito, Suba, Kennedy, Barrios Unidos y Puente Aranda, entregando material como la revista LEA(135.550 ejemplares), plegables informativos de las Localidades (11,000), volantes con información relevante de la nueva Bogotá, metro y carrera séptima (55.500).
</t>
  </si>
  <si>
    <t xml:space="preserve">2. Articular  la estrategia comunicacional del Distrito Capital
</t>
  </si>
  <si>
    <t>Documento Plan de gestión estratégica de las comunicaciones distritales</t>
  </si>
  <si>
    <t>Plan de gestión estratégica de las comunicaciones distritales formulado e implementado</t>
  </si>
  <si>
    <t>• Formular, implementar, hacer seguimiento y llevar a cabo el ajuste al Plan de gestión estratégica de las comunicaciones distritales.</t>
  </si>
  <si>
    <t>La meta de ejecución trazada para esta vigencia, fue cumplida satisfactoriamente, de lo cual se expone un resumen de cierre, respecto a la gestión realizada:   Se cumplió con la elaboración del Manual Estratégico de Comunicaciones del Distrito, el cual establece lineamientos actualizados y procedimientos ajustados sobre el quehacer de los equipos de comunicaciones del Distrito; de esta forma actuar de manera conjunta estableciendo los nuevos canales de comunicaciones y facilitando el trabajo en equipo (Redes,
Audiovisuales, Infografías etc…)
Es de resaltar que si bien ya se cuenta con la versión preliminar de dicho manual, este será objeto de actualizaciones permanentes de acuerdo con las necesidades que en el tema estratégico de comunicaciones se generen, así como de los posibles aportes que se puedan dar por parte de las distintas oficinas de prensa y comunicaciones de las entidades distritales.</t>
  </si>
  <si>
    <t>P502A2 Hacer de cada servidor público un multiplicador del mensaje de la administración.</t>
  </si>
  <si>
    <t xml:space="preserve">6. Fortalecer  la articulación interinstitucional  y las estrategias de las oficinas de comunicaciones de las entidades del Distrito </t>
  </si>
  <si>
    <t>Espacios de formación e información  interinstitucional de las oficinas de comunicaciones realizados</t>
  </si>
  <si>
    <t>Espacios de formulación e información realizados</t>
  </si>
  <si>
    <t>(Escenarios de articulación interinstitucional para las comunicaciones distritales realizados/Escenarios de articulación interinstitucional para las comunicaciones distritales propuestos)*100</t>
  </si>
  <si>
    <t xml:space="preserve">• Espacios de formación e  información para la articulación interinstitucional de las oficinas de comunicaciones. </t>
  </si>
  <si>
    <t xml:space="preserve">La meta de ejecución trazada para esta vigencia, fue cumplida satisfactoriamente, de lo cual se expone un resumen de cierre, respecto a la gestión realizada:   Durante el periodo Octubre - Diciembre se llevaron a cabo 3 reuniones con los jefes de prensa de la Administración Central del Distrito con el fin de garantizar una comunicación armónica y efectiva entre los niveles de la entidad, organismos distritales, usuarios y ciudadanía en general.
Se creo la estrategia "Un café con María E", a través de la cula se garantiza incentivar el sentido de pertenencia y amor por la ciudad que aporta a los procesos de comunicación internos a través de un coaching de comunicación con los directivos de las oficinas de prensa y comunicaciones de las Entidades Distritales.
Por otra parte se encuentra la Red Distrital de Comunicación Interna, que garantiza la Unidad de los mensajes generados con ocasión de las distintas campañas generadas por la administración Distrital.
La Consejería de comunicaciones a través de la articulación interinstitucional orienta los parámetros de comunicación y responde por el seguimiento y análisis estratégico de la información emitida por las agencias de noticias y los medios de comunicación en relación con la gestión del Gobierno Distrital.
</t>
  </si>
  <si>
    <t>190A</t>
  </si>
  <si>
    <t xml:space="preserve"> Hacer de cada servidor público un multiplicador del mensaje de la administración</t>
  </si>
  <si>
    <t>Estrategia de multiplicadores implementada</t>
  </si>
  <si>
    <t>(Actividades de la Estrategia de multiplicadores ejecutadas/ Actividades de la Estrategia de multiplicadores programadas)</t>
  </si>
  <si>
    <t>Desplique de la estrategia SOY 10</t>
  </si>
  <si>
    <t xml:space="preserve">La meta de ejecución trazada para esta vigencia, fue cumplida satisfactoriamente, de lo cual se expone un resumen de cierre, respecto a la gestión realizada:   Durante la vigencia 2017, se programaron y se ejecutaron 9 Boletines para ser divulgados a través de la estrategia "Soy 10 Distrital". Dichos boletines se envían actualmente a 19.500 servidores del Distrito con una  tasa de apertura promedio del 54,2%, lo que indica que alrededor de 10.569 Servidores Públicos de las Secretarias y entidades del distrito tienen acceso a la información divulgada.
 </t>
  </si>
  <si>
    <t>DEPENDENCIAS</t>
  </si>
  <si>
    <t>1er trimestre</t>
  </si>
  <si>
    <t>4to Trimestre</t>
  </si>
  <si>
    <t>2do. Trimestre</t>
  </si>
  <si>
    <t>3er Trimestre</t>
  </si>
  <si>
    <t>Meta de la vigencia trimestralizada</t>
  </si>
  <si>
    <t xml:space="preserve">Registro de seguimiento </t>
  </si>
  <si>
    <t>Click para continuar</t>
  </si>
  <si>
    <t>META</t>
  </si>
  <si>
    <t>Implementar el Modelo de control interno</t>
  </si>
  <si>
    <t>Elaborar el informe de negociación sindical  y seguimiento a compromisos</t>
  </si>
  <si>
    <t>Elaborar Lineamientos de Desarrollo Institucional, relaciones internacionales y gestión archivística</t>
  </si>
  <si>
    <t>Actualizar los procesos misionales y contractuales, establecidos en el mapa de procesos de la entidad</t>
  </si>
  <si>
    <t>Consolidar  informes de avance de los Programas del Eje Transversal 4 del PDD</t>
  </si>
  <si>
    <t>Realizar seguimiento a los procesos contractuales programados</t>
  </si>
  <si>
    <t>Transformar documentos en lenguaje claro</t>
  </si>
  <si>
    <t>Definir la estrategia Un Archivo para todos</t>
  </si>
  <si>
    <t>Elaborar un modelo de Asociaciones Publico Privadas</t>
  </si>
  <si>
    <t>Consolidar Unidad de Gerencia Estratégica para los temas prioritarios de la Administración Distrital</t>
  </si>
  <si>
    <t xml:space="preserve">Mantener Agenda Gubernamental articulada en el Distrito Capital </t>
  </si>
  <si>
    <t xml:space="preserve">Desarrollar convenios para el fortalecimiento institucional y consolidación del modelo de APP </t>
  </si>
  <si>
    <t>Estructurar Proyectos de APPs</t>
  </si>
  <si>
    <t xml:space="preserve">Validar Proyectos de APP </t>
  </si>
  <si>
    <t xml:space="preserve">Estructurar Asociaciones Publico privadas de iniciativa pública </t>
  </si>
  <si>
    <t>Establecer el Plan de articulación con las entidades distritales, para la modernización de la infraestructura física</t>
  </si>
  <si>
    <t>Gestionar iniciativas e instrumentos de innovación en la gestión pública</t>
  </si>
  <si>
    <t xml:space="preserve">Implementar estrategias de divulgación de los servicios que presta la Secretaria General </t>
  </si>
  <si>
    <t>Asesorar a las Entidades Del Distrito En La Implementacion Del Sgdea</t>
  </si>
  <si>
    <t>Desarrollar acciones relativas a la función archivística</t>
  </si>
  <si>
    <t>Desarrollar acciones en las entidades del Distrito para la normalización y articulación de la función archivística</t>
  </si>
  <si>
    <t>Formular Estatuto Archivistico Distrital</t>
  </si>
  <si>
    <t xml:space="preserve">Formular la Política Pública de Gestión Documental y Archivos </t>
  </si>
  <si>
    <t>Desarrollar acciones para la modernización del Archivo de Bogotá</t>
  </si>
  <si>
    <t>Desarrollar proyectos para recuperar y apropiar la memoria histórica, social e institucional y el patrimonio documental de la ciudad</t>
  </si>
  <si>
    <t>Poner Unidades Documentales Al Servicio De La Administración Y La Ciudadania</t>
  </si>
  <si>
    <t>Realizar Acciones De Divulgacion Y Pedagogia</t>
  </si>
  <si>
    <t>Desarrollar acciones de implementación del modelo de estudios, investigaciones académicas, de recuperación de memoria histórica, social e institucional, y apropiación pedagógica del patrimonio documental y la memoria histórica de la ciudad</t>
  </si>
  <si>
    <t>Aumentar el índice de satisfacción ciudadana y de las entidades distritales, frente a los servicios prestados por el Archivo de Bogotá</t>
  </si>
  <si>
    <t>Desarrollar campañas para promover la transformación de comportamientos y prácticas institucionales en materia ética, transparencia y acceso a la información pública y no tolerancia con la corrupción</t>
  </si>
  <si>
    <t>Implementar estrategias de asesoría y seguimiento frente a la implementación de los lineamientos dados en materia de gestión, ética, transparencia, planes anticorrupción y procesos de alto riesgo</t>
  </si>
  <si>
    <t>Desarrollar estrategias para el fortalecimiento de la cultura organizacional, la probidad, la transparencia, el rechazo a la corrupción, y la implementación y sostenibilidad de los sistemas de gestión y control.</t>
  </si>
  <si>
    <t>Formular lineamientos en materia de gestión ética, armonización de la Ley de Transparencia, actualización sitios web, riesgos de corrupción, estrategia antitrámites, estrategia de atención al ciudadano, estrategia de rendición de  cuentas, y estandarización del proceso de compras y contratación, realizadas</t>
  </si>
  <si>
    <t xml:space="preserve">Generar lineamientos para la implementación y sostenibilidad del Sistema Integrado de Gestión, la ley de transparencia y la ley anticorrupción. </t>
  </si>
  <si>
    <t>Formular la Política pública de transparencia y lucha contra la corrupción.</t>
  </si>
  <si>
    <t>Diseñar, Formular Y Poner En Marcha Sistema De Alertas Tempranas Que Articule Los Diferentes Sistemas De Información Existentes Para La Toma De Medidas Preventivas En Ámbitos Focalizados En Riesgo De Corrupción</t>
  </si>
  <si>
    <t>Desarrollar programa de formación anual en temas transversales de gestión pública</t>
  </si>
  <si>
    <t>Desarrollar e implementar estrategias para la modernización de la gestión pública distrital</t>
  </si>
  <si>
    <t xml:space="preserve">Implementar la Política Pública de Desarrollo Institucional del Distrito Capital formulada, aprobada, </t>
  </si>
  <si>
    <t xml:space="preserve">Desarrollar estrategias para la divulgación, implementación y seguimiento del teletrabajo en las instituciones del distrito. </t>
  </si>
  <si>
    <t xml:space="preserve">Analizar el Observatorio de Integridad y Transparencia del Distrito Capital </t>
  </si>
  <si>
    <t xml:space="preserve">Formular el Proyecto de Política pública de Transparencia </t>
  </si>
  <si>
    <t xml:space="preserve">Implementar el Índice de Desarrollo Institucional </t>
  </si>
  <si>
    <t xml:space="preserve">Generar documentos técnicos de soporte para la modernización de las entidades distritales. 
</t>
  </si>
  <si>
    <t>Desarrollar estrategias orientadas a fortalecer la cultura organizacional, la probidad, la transparencia, el rechazo a la corrupción, y la implementación y sostenibilidad de los sistemas de gestión y control.</t>
  </si>
  <si>
    <t>Desarrollar programas de formación  en temas transversales de gestión pública.</t>
  </si>
  <si>
    <t>Tramitar oportunamente las solicitudes de publicación oficial  de las entidades, organismos y órganos de control del Distrito Capital</t>
  </si>
  <si>
    <t>Alcanzar más del 95% de satisfacción en los servicios de impresión oficial</t>
  </si>
  <si>
    <t xml:space="preserve">Prestar a satisfacción los servicios de impresión oficial </t>
  </si>
  <si>
    <t xml:space="preserve">Disponer de forma adecuada los residuos del proceso productivo de la Imprenta Distrital </t>
  </si>
  <si>
    <t xml:space="preserve">Adquirir y poner en funcionamiento máquinas o equipos </t>
  </si>
  <si>
    <t>Poner en funcionamiento las herramientas informáticas adquiridas o actualizadas,</t>
  </si>
  <si>
    <t xml:space="preserve">Diseñar la estrategia de divulgación y pedagogía de las acciones de la Imprenta Distrital </t>
  </si>
  <si>
    <t>Identificar y compartir buenas prácticas para el Distrito Capital en temas del Plan Distrital de Desarrollo</t>
  </si>
  <si>
    <t>Desarrollar acciones de articulación para la promoción, proyección y cooperación internacional de la ciudad</t>
  </si>
  <si>
    <t>Desarrollar acciones de mercadeo de ciudad para la promoción y proyección internacional de la ciudad</t>
  </si>
  <si>
    <t xml:space="preserve">Realizar foros internacionales </t>
  </si>
  <si>
    <t>Realizar acciones de cooperación</t>
  </si>
  <si>
    <t>Construir e implementar el modelo de cooperación</t>
  </si>
  <si>
    <t xml:space="preserve">Desarrollar foros, eventos o campañas de carácter internacional </t>
  </si>
  <si>
    <t xml:space="preserve">Diseñar acciones de articulación interinstitucional en materia internacional </t>
  </si>
  <si>
    <t xml:space="preserve">Realizar campañas de divulgación del servicio y cultura ciudadana </t>
  </si>
  <si>
    <t xml:space="preserve">Mantener el número de días promedio en el direccionamiento de las peticiones ciudadanas </t>
  </si>
  <si>
    <t>Optimizar Herramientas tecnológicas</t>
  </si>
  <si>
    <t>Elaborar propuestas de simplificación, racionalización y virtualización de trámites</t>
  </si>
  <si>
    <t xml:space="preserve">Realizar eventos Supercade Movil </t>
  </si>
  <si>
    <t>Prestar servicios y trámites en la Red CADE</t>
  </si>
  <si>
    <t xml:space="preserve">Poner en operación puntos de atención presencial </t>
  </si>
  <si>
    <t>Elaborar evaluaciones de la formulación e implementación del modelo de prestación de servicios y seguimiento para la atención a la ciudadanía</t>
  </si>
  <si>
    <t>Virtualizar los trámites de mayor impacto de las entidades distritales.</t>
  </si>
  <si>
    <t>Realizar anualmente en puntos de atención a la ciudadanía, mantenimiento y/o mejora de la infraestructura fisica</t>
  </si>
  <si>
    <t xml:space="preserve"> Realizar monitoreos para la medición, evaluación y seguimiento  del servicio en la Red CADE y diferentes canales de interacción ciudadana de la Secretaría General </t>
  </si>
  <si>
    <t>Cualificar servidores(as) en conocimientos, habilidades y actitudes en el servicio al ciudadano</t>
  </si>
  <si>
    <t xml:space="preserve">Realizar con administradores y/o usuarios del SDQS capacitaciones en la funcionalidad, configuración, manejo y uso general del sistema </t>
  </si>
  <si>
    <t>Generar informes a partir de las denuncias de posibles actos de corrupción recibidas en la línea 195</t>
  </si>
  <si>
    <t>Actualizar la Guía de Trámites y Servicios</t>
  </si>
  <si>
    <t>Realizar el foro internacional sobre servicio a la ciudadanía</t>
  </si>
  <si>
    <t xml:space="preserve">Desarrollar el Plan de fortalecimiento IVC </t>
  </si>
  <si>
    <t xml:space="preserve">Actualizar la herramienta tecnológica del SUDIVC </t>
  </si>
  <si>
    <t xml:space="preserve">Realizar la guía para la elaboración de estudios de mercado </t>
  </si>
  <si>
    <t>Desarrollar jornadas de capacitación dirigidas a gerentes de proyecto</t>
  </si>
  <si>
    <t>Establecer los procedimientos de la Dirección de Contratación para las diferentes modaliades de contratatación</t>
  </si>
  <si>
    <t>Implementar el programa de gestión del cambio</t>
  </si>
  <si>
    <t xml:space="preserve">Expedir de forma eficiente los actos administrativos </t>
  </si>
  <si>
    <t>Implementar la Política Pública de Empleo</t>
  </si>
  <si>
    <t xml:space="preserve">Ejecutar el Plan Anual de Trabajo del Subsistema de Seguridad y Salud en el Trabajo </t>
  </si>
  <si>
    <t>Aumentar el nivel de satisfacción del funcionario frente al clima laboral</t>
  </si>
  <si>
    <t xml:space="preserve">Diseñar el sistema de gestión del conocimiento de la Secretaría General </t>
  </si>
  <si>
    <t xml:space="preserve">Desarrollar el plan de incentivos para la promoción de la creatividad y la innovación </t>
  </si>
  <si>
    <t xml:space="preserve">Realziar convocatorias de innovación abierta </t>
  </si>
  <si>
    <t>Conciliar diferencias en las relaciones colectivas de trabajo de manera exitosa</t>
  </si>
  <si>
    <t xml:space="preserve">Ejecutar el Plan Institucional de Bienestar Social e Incentivos </t>
  </si>
  <si>
    <t>Ejecutar el Plan Institucional de Capacitación</t>
  </si>
  <si>
    <t>Dotar los espacios de la Secretaría General de acuerdo a las solicitudes</t>
  </si>
  <si>
    <t>Realizar los mantenimientos preventivos de la Secretaría General</t>
  </si>
  <si>
    <t>Conservar y adecuar los espacios de la Secretaría General</t>
  </si>
  <si>
    <t xml:space="preserve">Realizar jornadas de capacitación en programación y ejecución de recursos </t>
  </si>
  <si>
    <t>Generar lineamientos técnicos para la programación, priorización, ejecución y seguimiento de recursos financieros</t>
  </si>
  <si>
    <t>Elaborar los documentos de Seguimiento a la ejecución presupuestal vigencia, reserva y pasivos exigibles y al componente PAC.</t>
  </si>
  <si>
    <t xml:space="preserve">Realizar el Programa de auditorias integrales </t>
  </si>
  <si>
    <t xml:space="preserve">Realizar el Plan de auditorías, evaluaciones y seguimientos </t>
  </si>
  <si>
    <t>Optimizar los sistemas de información para optimizar la gestión (hardware y software)</t>
  </si>
  <si>
    <t xml:space="preserve">Definir el modelo de arquitectura empresarial para la Secretaría General </t>
  </si>
  <si>
    <t>Impartir módulos de capacitación en el Sistema Integrado de Gestión - SIG</t>
  </si>
  <si>
    <t>Actualizar las herramientas de Planeación</t>
  </si>
  <si>
    <t>Publicar el Plan de Acción de la Secretaria General, para la vigencia 2017</t>
  </si>
  <si>
    <t xml:space="preserve">Desarrollar el seguimiento y retroalimentación trimestral en los temas de Planeación Institucional y de proyectos de inversión </t>
  </si>
  <si>
    <t>Elaborar el Anteproyecto de Presupuesto Secretaria General</t>
  </si>
  <si>
    <t>Certificar los procesos del Sistema de Gestión de Calidad de la Secretaría General en la norma ISO 9001:2015</t>
  </si>
  <si>
    <t>Realizar las sensibilizaciones en herramientas de Planeación y del Sistema Integrado de Gestión</t>
  </si>
  <si>
    <t xml:space="preserve">Llevar la implementación de las leyes 1712 de 2014 (Ley de Transparencia y del Derecho de Acceso a la Información Pública) y 1474 de 2011 (Por la cual se dictan normas orientadas a fortalecer los mecanismos de prevención, investigación y sanción de actos de corrupción y la efectividad del control de la gestión pública </t>
  </si>
  <si>
    <t>Incrementar la sostenibilidad del SIG en el Gobierno Distrital</t>
  </si>
  <si>
    <t>Realizar el análisis jurídico de anteproyectos, proyectos de acuerdo y proyectos de ley solicitados a la Oficina Asesora de Jurídica</t>
  </si>
  <si>
    <t>Emitir los conceptos juridicos solicitados</t>
  </si>
  <si>
    <t>Generar un documento de análisis, lineamientos y correctivos</t>
  </si>
  <si>
    <t>Revisar los proyectos de Actos Administrativos, a solicitud de las dependencias</t>
  </si>
  <si>
    <t xml:space="preserve">Generar un documento de análisis de causas de pérdida de tutelas </t>
  </si>
  <si>
    <t>Generar un documento que contenga las líneas de defensa respectivas</t>
  </si>
  <si>
    <t xml:space="preserve">Realizar las actuaciones correpondientes, dentro de los  procesos judiciales y trámites extrajudiciales </t>
  </si>
  <si>
    <t>Emitir decisiones interlocutorias</t>
  </si>
  <si>
    <t>Superar el nivel de satisfacción de los servicios protocolarios prestados</t>
  </si>
  <si>
    <t>Implementar las medidas de reparación integral que fueron acordadas con los sujetos, en el Distrito Capital</t>
  </si>
  <si>
    <t>Desarrollar 2 laboratorios de paz en dos territorios del del Distrito Capital</t>
  </si>
  <si>
    <t>Implementar el protocolo de participación efectiva de las víctimas del conflicto armado en el Distrito Capital</t>
  </si>
  <si>
    <t>Realizar Comites Distritales de Justicia Transicional anualmente  para la coordinación del Sistema Distrital de Atención y Reparación integral a las Victimas - SDARIV</t>
  </si>
  <si>
    <t>Cumplir Las Metas Del Pad Por Parte De La Administraciòn Distrital</t>
  </si>
  <si>
    <t>Otorgar las medidas de ayuda humanitaria en el Distrito Capital</t>
  </si>
  <si>
    <t>Aplicar los Planes Integrales de Atención con seguimiento en el Distrito Capital. (PIA)</t>
  </si>
  <si>
    <t xml:space="preserve">Adecuar, en infraestructura física y tecnológica,  7 CLAVs y un punto de atención
</t>
  </si>
  <si>
    <t>Realizar o acompañar productos educativos y culturales por parte del CMPR</t>
  </si>
  <si>
    <t xml:space="preserve">Generar acciones comunicativas para dar a conocer el Centro de Memoria, Paz y Reconciliación - CMPR </t>
  </si>
  <si>
    <t>Realizar programaciones con seguimiento al Plan de Acción Distrital para la Atención y Reparación Integral a las Víctimas del conflicto armado residentes en Bogotá, D.C.</t>
  </si>
  <si>
    <t>Diseñar e implementar estrategias para la memoria, la paz y la reconciliación</t>
  </si>
  <si>
    <t>Beneficiar a las localidades con organizaciones sociales a través de acciones artística, culturales y pedagógicas en materia de memoria, paz y reconciliación</t>
  </si>
  <si>
    <t>Diseñar una estrategia para la orientación y el acompañamiento psicosocial y comunitario a las víctimas, que se encuentran en etapa de Ayuda Humanitaria Inmediata, a través de la acciones de la unidad móvil</t>
  </si>
  <si>
    <t>Promover Comunidades o Ecosistemas Inteligentes</t>
  </si>
  <si>
    <t>Implementar la Estrategia de Promoción y Desarrollo de Servicios TIC</t>
  </si>
  <si>
    <t>Impulsar la operación de laboratorios o fábricas de innovación de desarrollo de TI</t>
  </si>
  <si>
    <t>Implementar el Plan De Fomento de la Industria Digital y TIC</t>
  </si>
  <si>
    <t>Implementar la Estrategia de Infraestructura e Institucionalidad en el Distrito Capital</t>
  </si>
  <si>
    <t>Implementar el modelo de seguridad de la información para el Distrito Capital</t>
  </si>
  <si>
    <t>Impulsar Acuerdos Marco o Procesos Agregados de Compras de TI para las entidades del Distrito</t>
  </si>
  <si>
    <t>Implementar el Sistema Único de Información definido</t>
  </si>
  <si>
    <t>Implementar, promover o acompañar proyectos de innovación y servicios Distritales de TI</t>
  </si>
  <si>
    <t>Implementar la Estrategia de Gobierno y Ciudadano Digital</t>
  </si>
  <si>
    <t>Alcanzar zonas de conectividad pública</t>
  </si>
  <si>
    <t>Realizar el Plan de Conectividad Rural</t>
  </si>
  <si>
    <t>Lograr alianzas público - privadas para atender las problemáticas TIC de la ciudad</t>
  </si>
  <si>
    <t>Diseñar e implementar una estrategia para el fortalecimiento de la apropiación de las TIC</t>
  </si>
  <si>
    <t>Diseñar el sistema poblacional</t>
  </si>
  <si>
    <t>Definir e implementar el esquema de interoperabilidad y estandarización distrital</t>
  </si>
  <si>
    <t>Implementar el marco de gestión de TI - Arquitectura empresarial</t>
  </si>
  <si>
    <t>Realizar campañas y acciones de comunicación pública</t>
  </si>
  <si>
    <t>Realizar informes de evaluaciones de percepcion ciudadana respecto a problemas de ciudad, politicas publicas, programas, acciones y decisiones de la administracion distrital</t>
  </si>
  <si>
    <t>Fortalecer el uso gradual y progresivo de tecnologías digitales como medio de comunicación e información con la ciudadanía</t>
  </si>
  <si>
    <t>Generar mensajes en distintas plataformas y espacios ( escritos/ digitales/ virtuales) oportunos que informen y retroalimenten a los ciudadanos sobre la gestion de politicas de la administracion distrital</t>
  </si>
  <si>
    <t>Formular el Plan de gestión estratégica de las comunicaciones distritales</t>
  </si>
  <si>
    <t xml:space="preserve">Realizar espacios de formación e información  interinstitucional de las oficinas de comunicaciones </t>
  </si>
  <si>
    <t>Implementar la Estrategia de multiplicadores</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</si>
</sst>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64" formatCode="0.0%"/>
    <numFmt numFmtId="165" formatCode="_(* #,##0_);_(* \(#,##0\);_(* &quot;-&quot;??_);_(@_)"/>
    <numFmt numFmtId="166" formatCode="0.0"/>
  </numFmts>
  <fonts count="37" x14ac:knownFonts="1">
    <font>
      <sz val="11"/>
      <color theme="1"/>
      <name val="Calibri"/>
      <family val="2"/>
      <scheme val="minor"/>
    </font>
    <font>
      <sz val="11"/>
      <color rgb="FF000000"/>
      <name val="Calibri"/>
      <family val="2"/>
    </font>
    <font>
      <sz val="12"/>
      <name val="Arial"/>
      <family val="2"/>
    </font>
    <font>
      <sz val="11"/>
      <color rgb="FF000000"/>
      <name val="Calibri"/>
      <family val="2"/>
    </font>
    <font>
      <b/>
      <sz val="20"/>
      <color theme="0"/>
      <name val="Baskerville Old Face"/>
      <family val="1"/>
    </font>
    <font>
      <b/>
      <sz val="12"/>
      <color theme="1"/>
      <name val="Calibri"/>
      <family val="2"/>
      <scheme val="minor"/>
    </font>
    <font>
      <sz val="16"/>
      <color indexed="9"/>
      <name val="Arial"/>
      <family val="2"/>
    </font>
    <font>
      <sz val="11"/>
      <color indexed="8"/>
      <name val="Arial"/>
      <family val="2"/>
    </font>
    <font>
      <sz val="11"/>
      <color indexed="8"/>
      <name val="Calibri"/>
      <family val="2"/>
    </font>
    <font>
      <sz val="16"/>
      <color indexed="8"/>
      <name val="Arial"/>
      <family val="2"/>
    </font>
    <font>
      <sz val="12"/>
      <name val="Book Antiqua"/>
      <family val="1"/>
    </font>
    <font>
      <sz val="11"/>
      <color theme="1"/>
      <name val="Calibri"/>
      <family val="2"/>
      <scheme val="minor"/>
    </font>
    <font>
      <i/>
      <sz val="11"/>
      <color rgb="FF7F7F7F"/>
      <name val="Calibri"/>
      <family val="2"/>
      <scheme val="minor"/>
    </font>
    <font>
      <b/>
      <sz val="11"/>
      <color theme="1"/>
      <name val="Calibri"/>
      <family val="2"/>
      <scheme val="minor"/>
    </font>
    <font>
      <b/>
      <sz val="12"/>
      <name val="Arial"/>
      <family val="2"/>
    </font>
    <font>
      <b/>
      <sz val="12"/>
      <color theme="0"/>
      <name val="Arial"/>
      <family val="2"/>
    </font>
    <font>
      <b/>
      <sz val="12"/>
      <color rgb="FFFFFFFF"/>
      <name val="Arial"/>
      <family val="2"/>
    </font>
    <font>
      <sz val="12"/>
      <color theme="1"/>
      <name val="Arial"/>
      <family val="2"/>
    </font>
    <font>
      <sz val="12"/>
      <color rgb="FF000000"/>
      <name val="Arial"/>
      <family val="2"/>
    </font>
    <font>
      <sz val="12"/>
      <color indexed="8"/>
      <name val="Arial"/>
      <family val="2"/>
    </font>
    <font>
      <b/>
      <sz val="12"/>
      <color theme="0"/>
      <name val="Calibri"/>
      <family val="2"/>
      <scheme val="minor"/>
    </font>
    <font>
      <sz val="10"/>
      <color indexed="8"/>
      <name val="Arial"/>
      <family val="2"/>
    </font>
    <font>
      <b/>
      <i/>
      <sz val="13"/>
      <color indexed="9"/>
      <name val="Arial"/>
      <family val="2"/>
    </font>
    <font>
      <b/>
      <sz val="10"/>
      <color indexed="9"/>
      <name val="Arial"/>
      <family val="2"/>
    </font>
    <font>
      <b/>
      <sz val="10"/>
      <color indexed="8"/>
      <name val="Arial"/>
      <family val="2"/>
    </font>
    <font>
      <b/>
      <sz val="8"/>
      <color indexed="9"/>
      <name val="Arial"/>
      <family val="2"/>
    </font>
    <font>
      <sz val="10"/>
      <name val="Arial"/>
      <family val="2"/>
    </font>
    <font>
      <b/>
      <sz val="10"/>
      <color indexed="10"/>
      <name val="Arial"/>
      <family val="2"/>
    </font>
    <font>
      <b/>
      <sz val="10"/>
      <name val="Arial"/>
      <family val="2"/>
    </font>
    <font>
      <sz val="10"/>
      <color theme="0"/>
      <name val="Arial"/>
      <family val="2"/>
    </font>
    <font>
      <sz val="11"/>
      <color theme="6" tint="0.59999389629810485"/>
      <name val="Arial"/>
      <family val="2"/>
    </font>
    <font>
      <b/>
      <sz val="12"/>
      <color theme="6" tint="0.59999389629810485"/>
      <name val="Arial"/>
      <family val="2"/>
    </font>
    <font>
      <sz val="16"/>
      <color theme="6" tint="0.59999389629810485"/>
      <name val="Arial"/>
      <family val="2"/>
    </font>
    <font>
      <sz val="8"/>
      <name val="Arial"/>
      <family val="2"/>
    </font>
    <font>
      <sz val="12"/>
      <color theme="6" tint="0.59999389629810485"/>
      <name val="Arial"/>
      <family val="2"/>
    </font>
    <font>
      <sz val="8"/>
      <color indexed="8"/>
      <name val="Arial"/>
      <family val="2"/>
    </font>
    <font>
      <b/>
      <sz val="9"/>
      <name val="Arial"/>
      <family val="2"/>
    </font>
  </fonts>
  <fills count="12">
    <fill>
      <patternFill patternType="none"/>
    </fill>
    <fill>
      <patternFill patternType="gray125"/>
    </fill>
    <fill>
      <patternFill patternType="solid">
        <fgColor theme="4" tint="-0.499984740745262"/>
        <bgColor indexed="64"/>
      </patternFill>
    </fill>
    <fill>
      <patternFill patternType="solid">
        <fgColor indexed="40"/>
        <bgColor indexed="64"/>
      </patternFill>
    </fill>
    <fill>
      <patternFill patternType="solid">
        <fgColor indexed="44"/>
        <bgColor indexed="64"/>
      </patternFill>
    </fill>
    <fill>
      <patternFill patternType="solid">
        <fgColor theme="0" tint="-0.14999847407452621"/>
        <bgColor rgb="FF000000"/>
      </patternFill>
    </fill>
    <fill>
      <patternFill patternType="solid">
        <fgColor rgb="FF0394ED"/>
        <bgColor indexed="64"/>
      </patternFill>
    </fill>
    <fill>
      <patternFill patternType="solid">
        <fgColor rgb="FFFFFFFF"/>
        <bgColor rgb="FF000000"/>
      </patternFill>
    </fill>
    <fill>
      <patternFill patternType="solid">
        <fgColor rgb="FFFFFFFF"/>
        <bgColor rgb="FFFFFFCC"/>
      </patternFill>
    </fill>
    <fill>
      <patternFill patternType="solid">
        <fgColor theme="3" tint="0.59999389629810485"/>
        <bgColor indexed="64"/>
      </patternFill>
    </fill>
    <fill>
      <patternFill patternType="solid">
        <fgColor theme="6" tint="0.59999389629810485"/>
        <bgColor indexed="64"/>
      </patternFill>
    </fill>
    <fill>
      <patternFill patternType="solid">
        <fgColor theme="4"/>
        <bgColor indexed="64"/>
      </patternFill>
    </fill>
  </fills>
  <borders count="44">
    <border>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style="thin">
        <color auto="1"/>
      </top>
      <bottom/>
      <diagonal/>
    </border>
    <border>
      <left/>
      <right/>
      <top style="thin">
        <color auto="1"/>
      </top>
      <bottom/>
      <diagonal/>
    </border>
    <border>
      <left/>
      <right style="thin">
        <color auto="1"/>
      </right>
      <top style="thin">
        <color auto="1"/>
      </top>
      <bottom/>
      <diagonal/>
    </border>
    <border>
      <left/>
      <right style="medium">
        <color auto="1"/>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top style="medium">
        <color auto="1"/>
      </top>
      <bottom style="thin">
        <color auto="1"/>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thin">
        <color theme="4" tint="0.39997558519241921"/>
      </bottom>
      <diagonal/>
    </border>
    <border>
      <left/>
      <right style="medium">
        <color indexed="64"/>
      </right>
      <top style="thin">
        <color indexed="64"/>
      </top>
      <bottom/>
      <diagonal/>
    </border>
    <border>
      <left/>
      <right style="thin">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style="thin">
        <color auto="1"/>
      </left>
      <right/>
      <top style="medium">
        <color auto="1"/>
      </top>
      <bottom/>
      <diagonal/>
    </border>
    <border>
      <left style="thin">
        <color auto="1"/>
      </left>
      <right/>
      <top/>
      <bottom style="medium">
        <color indexed="64"/>
      </bottom>
      <diagonal/>
    </border>
  </borders>
  <cellStyleXfs count="11">
    <xf numFmtId="0" fontId="0" fillId="0" borderId="0"/>
    <xf numFmtId="0" fontId="1" fillId="0" borderId="0"/>
    <xf numFmtId="9" fontId="3" fillId="0" borderId="0" applyFont="0" applyFill="0" applyBorder="0" applyAlignment="0" applyProtection="0"/>
    <xf numFmtId="0" fontId="8" fillId="0" borderId="0"/>
    <xf numFmtId="0" fontId="10" fillId="0" borderId="0"/>
    <xf numFmtId="9" fontId="8"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12" fillId="0" borderId="0" applyNumberFormat="0" applyFill="0" applyBorder="0" applyAlignment="0" applyProtection="0"/>
    <xf numFmtId="0" fontId="11" fillId="0" borderId="0"/>
    <xf numFmtId="0" fontId="3" fillId="0" borderId="0"/>
  </cellStyleXfs>
  <cellXfs count="222">
    <xf numFmtId="0" fontId="0" fillId="0" borderId="0" xfId="0"/>
    <xf numFmtId="0" fontId="0" fillId="0" borderId="0" xfId="0" applyAlignment="1">
      <alignment horizontal="center"/>
    </xf>
    <xf numFmtId="0" fontId="0" fillId="0" borderId="0" xfId="0" applyBorder="1"/>
    <xf numFmtId="0" fontId="0" fillId="0" borderId="10" xfId="0" applyBorder="1"/>
    <xf numFmtId="0" fontId="0" fillId="0" borderId="9" xfId="0" applyBorder="1"/>
    <xf numFmtId="0" fontId="0" fillId="0" borderId="12" xfId="0" applyBorder="1"/>
    <xf numFmtId="0" fontId="0" fillId="0" borderId="1" xfId="0" applyBorder="1"/>
    <xf numFmtId="0" fontId="0" fillId="0" borderId="2" xfId="0" applyBorder="1"/>
    <xf numFmtId="0" fontId="0" fillId="0" borderId="0" xfId="0" applyAlignment="1"/>
    <xf numFmtId="0" fontId="7" fillId="0" borderId="0" xfId="0" applyFont="1" applyFill="1" applyProtection="1"/>
    <xf numFmtId="0" fontId="14" fillId="5" borderId="23" xfId="0" applyFont="1" applyFill="1" applyBorder="1" applyAlignment="1">
      <alignment horizontal="center" vertical="center" wrapText="1"/>
    </xf>
    <xf numFmtId="0" fontId="15" fillId="6" borderId="25" xfId="0" applyFont="1" applyFill="1" applyBorder="1" applyAlignment="1">
      <alignment horizontal="center" vertical="center" wrapText="1"/>
    </xf>
    <xf numFmtId="0" fontId="16" fillId="6" borderId="25" xfId="0" applyFont="1" applyFill="1" applyBorder="1" applyAlignment="1">
      <alignment horizontal="center" vertical="center" wrapText="1"/>
    </xf>
    <xf numFmtId="0" fontId="16" fillId="6" borderId="25" xfId="0" applyFont="1" applyFill="1" applyBorder="1" applyAlignment="1">
      <alignment horizontal="center" vertical="top" wrapText="1"/>
    </xf>
    <xf numFmtId="0" fontId="16" fillId="6" borderId="26" xfId="0" applyFont="1" applyFill="1" applyBorder="1" applyAlignment="1">
      <alignment horizontal="center" vertical="top" wrapText="1"/>
    </xf>
    <xf numFmtId="0" fontId="17" fillId="0" borderId="0" xfId="0" applyFont="1" applyAlignment="1">
      <alignment horizontal="center" vertical="center" wrapText="1"/>
    </xf>
    <xf numFmtId="0" fontId="18" fillId="0" borderId="3"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7" fillId="0" borderId="4" xfId="0" applyFont="1" applyFill="1" applyBorder="1" applyAlignment="1">
      <alignment horizontal="center" vertical="center" wrapText="1"/>
    </xf>
    <xf numFmtId="0" fontId="18" fillId="0" borderId="4" xfId="0" applyNumberFormat="1" applyFont="1" applyFill="1" applyBorder="1" applyAlignment="1">
      <alignment horizontal="center" vertical="center" wrapText="1"/>
    </xf>
    <xf numFmtId="1" fontId="18" fillId="0" borderId="4" xfId="0" applyNumberFormat="1" applyFont="1" applyFill="1" applyBorder="1" applyAlignment="1">
      <alignment horizontal="center" vertical="center" wrapText="1"/>
    </xf>
    <xf numFmtId="9" fontId="18" fillId="0" borderId="4" xfId="0" applyNumberFormat="1" applyFont="1" applyFill="1" applyBorder="1" applyAlignment="1">
      <alignment horizontal="center" vertical="center" wrapText="1"/>
    </xf>
    <xf numFmtId="0" fontId="17" fillId="0" borderId="4" xfId="0" applyFont="1" applyFill="1" applyBorder="1" applyAlignment="1" applyProtection="1">
      <alignment horizontal="center" vertical="top" wrapText="1"/>
      <protection locked="0"/>
    </xf>
    <xf numFmtId="0" fontId="17" fillId="0" borderId="4" xfId="0" applyFont="1" applyBorder="1" applyAlignment="1">
      <alignment horizontal="center" vertical="center"/>
    </xf>
    <xf numFmtId="0" fontId="17" fillId="0" borderId="5" xfId="0" applyFont="1" applyBorder="1" applyAlignment="1">
      <alignment horizontal="center" vertical="center"/>
    </xf>
    <xf numFmtId="0" fontId="17" fillId="0" borderId="0" xfId="0" applyFont="1" applyAlignment="1">
      <alignment horizontal="center" vertical="center"/>
    </xf>
    <xf numFmtId="9" fontId="18" fillId="0" borderId="4" xfId="7" applyFont="1" applyFill="1" applyBorder="1" applyAlignment="1">
      <alignment horizontal="center" vertical="center" wrapText="1"/>
    </xf>
    <xf numFmtId="0" fontId="2" fillId="7" borderId="4" xfId="0" applyFont="1" applyFill="1" applyBorder="1" applyAlignment="1">
      <alignment horizontal="center" vertical="center" wrapText="1"/>
    </xf>
    <xf numFmtId="0" fontId="18" fillId="8" borderId="4" xfId="0" applyNumberFormat="1" applyFont="1" applyFill="1" applyBorder="1" applyAlignment="1">
      <alignment horizontal="center" vertical="center" wrapText="1"/>
    </xf>
    <xf numFmtId="0" fontId="18" fillId="7" borderId="4"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18" fillId="0" borderId="4" xfId="7" applyNumberFormat="1" applyFont="1" applyFill="1" applyBorder="1" applyAlignment="1">
      <alignment horizontal="center" vertical="center" wrapText="1"/>
    </xf>
    <xf numFmtId="9" fontId="18" fillId="0" borderId="4" xfId="7" applyNumberFormat="1" applyFont="1" applyFill="1" applyBorder="1" applyAlignment="1">
      <alignment horizontal="center" vertical="center" wrapText="1"/>
    </xf>
    <xf numFmtId="164" fontId="18" fillId="0" borderId="4" xfId="0" applyNumberFormat="1" applyFont="1" applyFill="1" applyBorder="1" applyAlignment="1">
      <alignment horizontal="center" vertical="center" wrapText="1"/>
    </xf>
    <xf numFmtId="164" fontId="18" fillId="0" borderId="4" xfId="7" applyNumberFormat="1" applyFont="1" applyFill="1" applyBorder="1" applyAlignment="1">
      <alignment horizontal="center" vertical="center" wrapText="1"/>
    </xf>
    <xf numFmtId="1" fontId="18" fillId="0" borderId="4" xfId="6" applyNumberFormat="1" applyFont="1" applyFill="1" applyBorder="1" applyAlignment="1">
      <alignment horizontal="center" vertical="center" wrapText="1"/>
    </xf>
    <xf numFmtId="2" fontId="18" fillId="0" borderId="4" xfId="0" applyNumberFormat="1" applyFont="1" applyFill="1" applyBorder="1" applyAlignment="1">
      <alignment horizontal="center" vertical="center" wrapText="1"/>
    </xf>
    <xf numFmtId="0" fontId="17" fillId="0" borderId="4" xfId="0" applyFont="1" applyFill="1" applyBorder="1" applyAlignment="1">
      <alignment vertical="center" wrapText="1"/>
    </xf>
    <xf numFmtId="0" fontId="18" fillId="0" borderId="4" xfId="0" applyFont="1" applyFill="1" applyBorder="1" applyAlignment="1">
      <alignment vertical="center" wrapText="1"/>
    </xf>
    <xf numFmtId="0" fontId="18" fillId="0" borderId="4" xfId="6" applyNumberFormat="1" applyFont="1" applyFill="1" applyBorder="1" applyAlignment="1">
      <alignment horizontal="center" vertical="center" wrapText="1"/>
    </xf>
    <xf numFmtId="10" fontId="18" fillId="0" borderId="4" xfId="0" applyNumberFormat="1" applyFont="1" applyFill="1" applyBorder="1" applyAlignment="1">
      <alignment horizontal="center" vertical="center" wrapText="1"/>
    </xf>
    <xf numFmtId="10" fontId="18" fillId="0" borderId="4" xfId="7" applyNumberFormat="1" applyFont="1" applyFill="1" applyBorder="1" applyAlignment="1">
      <alignment horizontal="center" vertical="center" wrapText="1"/>
    </xf>
    <xf numFmtId="0" fontId="18" fillId="0" borderId="4" xfId="9" applyFont="1" applyFill="1" applyBorder="1" applyAlignment="1">
      <alignment horizontal="center" vertical="center" wrapText="1"/>
    </xf>
    <xf numFmtId="0" fontId="19" fillId="0" borderId="4" xfId="0" applyFont="1" applyFill="1" applyBorder="1" applyAlignment="1">
      <alignment horizontal="center" vertical="center" wrapText="1"/>
    </xf>
    <xf numFmtId="0" fontId="17" fillId="0" borderId="3" xfId="0" applyFont="1" applyFill="1" applyBorder="1" applyAlignment="1">
      <alignment horizontal="center" vertical="center" wrapText="1"/>
    </xf>
    <xf numFmtId="9" fontId="17" fillId="0" borderId="4" xfId="0" applyNumberFormat="1" applyFont="1" applyFill="1" applyBorder="1" applyAlignment="1">
      <alignment horizontal="center" vertical="center" wrapText="1"/>
    </xf>
    <xf numFmtId="9" fontId="17" fillId="0" borderId="4" xfId="7" applyFont="1" applyFill="1" applyBorder="1" applyAlignment="1">
      <alignment horizontal="center" vertical="center" wrapText="1"/>
    </xf>
    <xf numFmtId="165" fontId="17" fillId="0" borderId="4" xfId="6" applyNumberFormat="1" applyFont="1" applyFill="1" applyBorder="1" applyAlignment="1">
      <alignment horizontal="center" vertical="center" wrapText="1"/>
    </xf>
    <xf numFmtId="1" fontId="17" fillId="0" borderId="4" xfId="0" applyNumberFormat="1" applyFont="1" applyFill="1" applyBorder="1" applyAlignment="1">
      <alignment horizontal="center" vertical="center" wrapText="1"/>
    </xf>
    <xf numFmtId="0" fontId="17" fillId="0" borderId="4" xfId="0" applyNumberFormat="1" applyFont="1" applyFill="1" applyBorder="1" applyAlignment="1">
      <alignment horizontal="center" vertical="center" wrapText="1"/>
    </xf>
    <xf numFmtId="0" fontId="17" fillId="0" borderId="4" xfId="0" applyFont="1" applyFill="1" applyBorder="1" applyAlignment="1">
      <alignment horizontal="center" vertical="center"/>
    </xf>
    <xf numFmtId="0" fontId="17" fillId="0" borderId="5" xfId="0" applyFont="1" applyFill="1" applyBorder="1" applyAlignment="1">
      <alignment horizontal="center" vertical="center"/>
    </xf>
    <xf numFmtId="0" fontId="17" fillId="0" borderId="0" xfId="0" applyFont="1" applyFill="1" applyAlignment="1">
      <alignment horizontal="center" vertical="center"/>
    </xf>
    <xf numFmtId="0" fontId="18" fillId="0" borderId="4" xfId="10" applyFont="1" applyFill="1" applyBorder="1" applyAlignment="1">
      <alignment horizontal="center" vertical="center" wrapText="1"/>
    </xf>
    <xf numFmtId="0" fontId="18" fillId="0" borderId="3" xfId="8" applyFont="1" applyFill="1" applyBorder="1" applyAlignment="1">
      <alignment horizontal="center" vertical="center" wrapText="1"/>
    </xf>
    <xf numFmtId="0" fontId="18" fillId="0" borderId="4" xfId="8" applyFont="1" applyFill="1" applyBorder="1" applyAlignment="1">
      <alignment horizontal="center" vertical="center" wrapText="1"/>
    </xf>
    <xf numFmtId="9" fontId="18" fillId="0" borderId="4" xfId="8" applyNumberFormat="1" applyFont="1" applyFill="1" applyBorder="1" applyAlignment="1">
      <alignment horizontal="center" vertical="center" wrapText="1"/>
    </xf>
    <xf numFmtId="0" fontId="17" fillId="9" borderId="4" xfId="0" applyFont="1" applyFill="1" applyBorder="1" applyAlignment="1" applyProtection="1">
      <alignment horizontal="center" vertical="top" wrapText="1"/>
      <protection locked="0"/>
    </xf>
    <xf numFmtId="166" fontId="18" fillId="0" borderId="4" xfId="0" applyNumberFormat="1" applyFont="1" applyFill="1" applyBorder="1" applyAlignment="1">
      <alignment horizontal="center" vertical="center" wrapText="1"/>
    </xf>
    <xf numFmtId="0" fontId="18" fillId="0" borderId="4" xfId="0" applyFont="1" applyFill="1" applyBorder="1" applyAlignment="1" applyProtection="1">
      <alignment horizontal="center" vertical="center" wrapText="1"/>
    </xf>
    <xf numFmtId="0" fontId="18" fillId="0" borderId="6" xfId="0" applyFont="1" applyFill="1" applyBorder="1" applyAlignment="1">
      <alignment horizontal="center" vertical="center" wrapText="1"/>
    </xf>
    <xf numFmtId="0" fontId="18" fillId="0" borderId="7" xfId="0" applyFont="1" applyFill="1" applyBorder="1" applyAlignment="1">
      <alignment horizontal="center" vertical="center" wrapText="1"/>
    </xf>
    <xf numFmtId="9" fontId="18" fillId="0" borderId="7" xfId="0" applyNumberFormat="1" applyFont="1" applyFill="1" applyBorder="1" applyAlignment="1">
      <alignment horizontal="center" vertical="center" wrapText="1"/>
    </xf>
    <xf numFmtId="0" fontId="17" fillId="0" borderId="7" xfId="0" applyFont="1" applyFill="1" applyBorder="1" applyAlignment="1" applyProtection="1">
      <alignment horizontal="center" vertical="top" wrapText="1"/>
      <protection locked="0"/>
    </xf>
    <xf numFmtId="0" fontId="17" fillId="0" borderId="7" xfId="0" applyFont="1" applyBorder="1" applyAlignment="1">
      <alignment horizontal="center" vertical="center"/>
    </xf>
    <xf numFmtId="0" fontId="17" fillId="0" borderId="8" xfId="0" applyFont="1" applyBorder="1" applyAlignment="1">
      <alignment horizontal="center" vertical="center"/>
    </xf>
    <xf numFmtId="0" fontId="17" fillId="0" borderId="0" xfId="0" applyFont="1" applyFill="1" applyAlignment="1">
      <alignment horizontal="center" vertical="center" wrapText="1"/>
    </xf>
    <xf numFmtId="0" fontId="0" fillId="0" borderId="0" xfId="0" applyAlignment="1">
      <alignment horizontal="left"/>
    </xf>
    <xf numFmtId="0" fontId="20" fillId="2" borderId="0" xfId="0" applyFont="1" applyFill="1" applyAlignment="1">
      <alignment horizontal="center"/>
    </xf>
    <xf numFmtId="0" fontId="13" fillId="0" borderId="35" xfId="0" applyFont="1" applyBorder="1" applyAlignment="1">
      <alignment horizontal="left"/>
    </xf>
    <xf numFmtId="0" fontId="0" fillId="0" borderId="0" xfId="0" applyAlignment="1">
      <alignment horizontal="left" indent="1"/>
    </xf>
    <xf numFmtId="0" fontId="23" fillId="3" borderId="25" xfId="0" applyFont="1" applyFill="1" applyBorder="1" applyAlignment="1" applyProtection="1">
      <alignment horizontal="center" vertical="center"/>
    </xf>
    <xf numFmtId="0" fontId="24" fillId="0" borderId="26" xfId="0" applyFont="1" applyFill="1" applyBorder="1" applyAlignment="1" applyProtection="1">
      <alignment horizontal="center" vertical="center"/>
    </xf>
    <xf numFmtId="0" fontId="25" fillId="3" borderId="4" xfId="4" applyFont="1" applyFill="1" applyBorder="1" applyAlignment="1" applyProtection="1">
      <alignment horizontal="center" vertical="center" wrapText="1"/>
    </xf>
    <xf numFmtId="0" fontId="25" fillId="3" borderId="5" xfId="4" applyFont="1" applyFill="1" applyBorder="1" applyAlignment="1" applyProtection="1">
      <alignment horizontal="center" vertical="center" wrapText="1"/>
    </xf>
    <xf numFmtId="0" fontId="21" fillId="0" borderId="0" xfId="0" applyFont="1" applyFill="1" applyBorder="1" applyProtection="1"/>
    <xf numFmtId="0" fontId="21" fillId="0" borderId="13" xfId="0" applyFont="1" applyFill="1" applyBorder="1" applyProtection="1"/>
    <xf numFmtId="0" fontId="21" fillId="0" borderId="0" xfId="0" applyFont="1" applyFill="1" applyProtection="1"/>
    <xf numFmtId="0" fontId="21" fillId="0" borderId="12" xfId="0" applyFont="1" applyFill="1" applyBorder="1" applyProtection="1"/>
    <xf numFmtId="0" fontId="24" fillId="0" borderId="0" xfId="0" applyFont="1" applyFill="1" applyBorder="1" applyAlignment="1" applyProtection="1">
      <alignment horizontal="center"/>
    </xf>
    <xf numFmtId="0" fontId="24" fillId="0" borderId="13" xfId="0" applyFont="1" applyFill="1" applyBorder="1" applyAlignment="1" applyProtection="1">
      <alignment horizontal="center"/>
    </xf>
    <xf numFmtId="0" fontId="24" fillId="3" borderId="3" xfId="0" applyFont="1" applyFill="1" applyBorder="1" applyAlignment="1" applyProtection="1">
      <alignment horizontal="center" vertical="center"/>
    </xf>
    <xf numFmtId="0" fontId="24" fillId="3" borderId="4" xfId="0" applyFont="1" applyFill="1" applyBorder="1" applyAlignment="1" applyProtection="1">
      <alignment horizontal="center" vertical="center"/>
    </xf>
    <xf numFmtId="0" fontId="24" fillId="0" borderId="3" xfId="0" applyFont="1" applyFill="1" applyBorder="1" applyAlignment="1" applyProtection="1">
      <alignment horizontal="center" vertical="center"/>
    </xf>
    <xf numFmtId="9" fontId="21" fillId="0" borderId="0" xfId="0" applyNumberFormat="1" applyFont="1" applyFill="1" applyProtection="1"/>
    <xf numFmtId="0" fontId="26" fillId="0" borderId="0" xfId="0" applyFont="1" applyFill="1" applyProtection="1"/>
    <xf numFmtId="0" fontId="27" fillId="0" borderId="12" xfId="0" applyFont="1" applyFill="1" applyBorder="1" applyAlignment="1" applyProtection="1">
      <alignment horizontal="center"/>
    </xf>
    <xf numFmtId="0" fontId="27" fillId="0" borderId="0" xfId="0" applyFont="1" applyFill="1" applyBorder="1" applyAlignment="1" applyProtection="1">
      <alignment horizontal="center"/>
    </xf>
    <xf numFmtId="0" fontId="21" fillId="0" borderId="0" xfId="0" applyFont="1" applyFill="1" applyBorder="1" applyAlignment="1" applyProtection="1"/>
    <xf numFmtId="0" fontId="21" fillId="0" borderId="13" xfId="0" applyFont="1" applyFill="1" applyBorder="1" applyAlignment="1" applyProtection="1"/>
    <xf numFmtId="0" fontId="24" fillId="0" borderId="3" xfId="0" applyFont="1" applyFill="1" applyBorder="1" applyAlignment="1" applyProtection="1">
      <alignment horizontal="center" vertical="center" wrapText="1"/>
    </xf>
    <xf numFmtId="0" fontId="24" fillId="0" borderId="4" xfId="0" applyFont="1" applyFill="1" applyBorder="1" applyAlignment="1" applyProtection="1">
      <alignment horizontal="center" vertical="center" wrapText="1"/>
    </xf>
    <xf numFmtId="2" fontId="21" fillId="0" borderId="4" xfId="0" applyNumberFormat="1" applyFont="1" applyFill="1" applyBorder="1" applyAlignment="1" applyProtection="1">
      <alignment horizontal="center"/>
    </xf>
    <xf numFmtId="9" fontId="21" fillId="0" borderId="4" xfId="5" applyFont="1" applyFill="1" applyBorder="1" applyAlignment="1" applyProtection="1">
      <alignment horizontal="center"/>
    </xf>
    <xf numFmtId="0" fontId="21" fillId="0" borderId="4" xfId="0" applyFont="1" applyFill="1" applyBorder="1" applyProtection="1"/>
    <xf numFmtId="9" fontId="21" fillId="0" borderId="4" xfId="5" applyFont="1" applyFill="1" applyBorder="1" applyProtection="1"/>
    <xf numFmtId="9" fontId="21" fillId="4" borderId="4" xfId="5" applyFont="1" applyFill="1" applyBorder="1" applyAlignment="1" applyProtection="1">
      <alignment horizontal="center"/>
    </xf>
    <xf numFmtId="0" fontId="21" fillId="0" borderId="1" xfId="0" applyFont="1" applyFill="1" applyBorder="1" applyProtection="1"/>
    <xf numFmtId="0" fontId="21" fillId="0" borderId="2" xfId="0" applyFont="1" applyFill="1" applyBorder="1" applyProtection="1"/>
    <xf numFmtId="0" fontId="21" fillId="0" borderId="14" xfId="0" applyFont="1" applyFill="1" applyBorder="1" applyProtection="1"/>
    <xf numFmtId="9" fontId="21" fillId="0" borderId="0" xfId="5" applyFont="1" applyFill="1" applyProtection="1"/>
    <xf numFmtId="0" fontId="23" fillId="0" borderId="12" xfId="0" applyFont="1" applyFill="1" applyBorder="1" applyAlignment="1" applyProtection="1">
      <alignment horizontal="center" vertical="center"/>
    </xf>
    <xf numFmtId="0" fontId="23" fillId="0" borderId="0" xfId="0" applyFont="1" applyFill="1" applyBorder="1" applyAlignment="1" applyProtection="1">
      <alignment horizontal="center" vertical="center"/>
    </xf>
    <xf numFmtId="0" fontId="23" fillId="0" borderId="13" xfId="0" applyFont="1" applyFill="1" applyBorder="1" applyAlignment="1" applyProtection="1">
      <alignment horizontal="center" vertical="center"/>
    </xf>
    <xf numFmtId="0" fontId="26" fillId="0" borderId="0" xfId="4" applyFont="1" applyProtection="1"/>
    <xf numFmtId="0" fontId="23" fillId="0" borderId="0" xfId="3" applyNumberFormat="1" applyFont="1" applyFill="1" applyBorder="1" applyAlignment="1" applyProtection="1">
      <alignment vertical="center"/>
    </xf>
    <xf numFmtId="0" fontId="26" fillId="0" borderId="0" xfId="4" applyFont="1" applyFill="1" applyProtection="1"/>
    <xf numFmtId="0" fontId="26" fillId="0" borderId="7" xfId="4" applyFont="1" applyFill="1" applyBorder="1" applyAlignment="1" applyProtection="1">
      <alignment horizontal="center" vertical="center" wrapText="1"/>
    </xf>
    <xf numFmtId="0" fontId="26" fillId="0" borderId="8" xfId="4" applyFont="1" applyBorder="1" applyProtection="1"/>
    <xf numFmtId="0" fontId="28" fillId="3" borderId="3" xfId="0" applyFont="1" applyFill="1" applyBorder="1" applyAlignment="1" applyProtection="1">
      <alignment horizontal="left" vertical="center"/>
    </xf>
    <xf numFmtId="0" fontId="24" fillId="0" borderId="15" xfId="0" applyFont="1" applyFill="1" applyBorder="1" applyAlignment="1" applyProtection="1">
      <alignment horizontal="center" vertical="center"/>
    </xf>
    <xf numFmtId="0" fontId="7" fillId="10" borderId="0" xfId="0" applyFont="1" applyFill="1" applyBorder="1" applyProtection="1"/>
    <xf numFmtId="0" fontId="30" fillId="10" borderId="0" xfId="0" applyFont="1" applyFill="1" applyBorder="1" applyProtection="1"/>
    <xf numFmtId="0" fontId="32" fillId="10" borderId="0" xfId="0" applyFont="1" applyFill="1" applyBorder="1" applyProtection="1"/>
    <xf numFmtId="0" fontId="29" fillId="0" borderId="0" xfId="0" applyFont="1" applyFill="1" applyBorder="1" applyProtection="1"/>
    <xf numFmtId="9" fontId="21" fillId="0" borderId="0" xfId="0" applyNumberFormat="1" applyFont="1" applyFill="1" applyBorder="1" applyProtection="1"/>
    <xf numFmtId="0" fontId="23" fillId="3" borderId="3" xfId="4" applyFont="1" applyFill="1" applyBorder="1" applyAlignment="1" applyProtection="1">
      <alignment horizontal="center" vertical="center" wrapText="1"/>
    </xf>
    <xf numFmtId="0" fontId="23" fillId="3" borderId="4" xfId="4" applyFont="1" applyFill="1" applyBorder="1" applyAlignment="1" applyProtection="1">
      <alignment horizontal="center" vertical="center" wrapText="1"/>
    </xf>
    <xf numFmtId="0" fontId="23" fillId="3" borderId="7" xfId="4" applyFont="1" applyFill="1" applyBorder="1" applyAlignment="1" applyProtection="1">
      <alignment horizontal="center" vertical="center" wrapText="1"/>
    </xf>
    <xf numFmtId="0" fontId="34" fillId="10" borderId="0" xfId="0" applyFont="1" applyFill="1" applyBorder="1" applyAlignment="1" applyProtection="1">
      <alignment horizontal="center" vertical="center" wrapText="1"/>
    </xf>
    <xf numFmtId="0" fontId="34" fillId="10" borderId="0" xfId="0" applyFont="1" applyFill="1" applyBorder="1" applyAlignment="1" applyProtection="1">
      <alignment vertical="center" wrapText="1"/>
    </xf>
    <xf numFmtId="0" fontId="34" fillId="10" borderId="0" xfId="9" applyFont="1" applyFill="1" applyBorder="1" applyAlignment="1" applyProtection="1">
      <alignment horizontal="center" vertical="center" wrapText="1"/>
    </xf>
    <xf numFmtId="9" fontId="34" fillId="10" borderId="0" xfId="0" applyNumberFormat="1" applyFont="1" applyFill="1" applyBorder="1" applyAlignment="1" applyProtection="1">
      <alignment horizontal="center" vertical="center" wrapText="1"/>
    </xf>
    <xf numFmtId="0" fontId="34" fillId="10" borderId="0" xfId="10" applyFont="1" applyFill="1" applyBorder="1" applyAlignment="1" applyProtection="1">
      <alignment horizontal="center" vertical="center" wrapText="1"/>
    </xf>
    <xf numFmtId="0" fontId="34" fillId="10" borderId="0" xfId="8" applyFont="1" applyFill="1" applyBorder="1" applyAlignment="1" applyProtection="1">
      <alignment horizontal="center" vertical="center" wrapText="1"/>
    </xf>
    <xf numFmtId="0" fontId="2" fillId="0" borderId="4" xfId="0" applyFont="1" applyFill="1" applyBorder="1" applyAlignment="1" applyProtection="1">
      <alignment horizontal="center" vertical="center" wrapText="1"/>
    </xf>
    <xf numFmtId="0" fontId="21" fillId="0" borderId="3" xfId="5" applyNumberFormat="1" applyFont="1" applyFill="1" applyBorder="1" applyAlignment="1" applyProtection="1">
      <alignment horizontal="center" vertical="center"/>
    </xf>
    <xf numFmtId="0" fontId="21" fillId="0" borderId="4" xfId="5" applyNumberFormat="1" applyFont="1" applyFill="1" applyBorder="1" applyAlignment="1" applyProtection="1">
      <alignment horizontal="center" vertical="center"/>
    </xf>
    <xf numFmtId="0" fontId="28" fillId="3" borderId="4" xfId="0" applyFont="1" applyFill="1" applyBorder="1" applyAlignment="1" applyProtection="1">
      <alignment horizontal="center" vertical="center"/>
    </xf>
    <xf numFmtId="2" fontId="21" fillId="0" borderId="4" xfId="0" applyNumberFormat="1" applyFont="1" applyFill="1" applyBorder="1" applyProtection="1"/>
    <xf numFmtId="0" fontId="33" fillId="0" borderId="5" xfId="4" applyFont="1" applyBorder="1" applyAlignment="1" applyProtection="1">
      <alignment horizontal="center" vertical="center"/>
    </xf>
    <xf numFmtId="0" fontId="33" fillId="0" borderId="8" xfId="4" applyFont="1" applyBorder="1" applyAlignment="1" applyProtection="1">
      <alignment horizontal="center" vertical="center"/>
    </xf>
    <xf numFmtId="0" fontId="35" fillId="0" borderId="4" xfId="0" applyFont="1" applyFill="1" applyBorder="1" applyAlignment="1" applyProtection="1">
      <alignment horizontal="center" vertical="center"/>
    </xf>
    <xf numFmtId="0" fontId="35" fillId="0" borderId="7" xfId="0" applyFont="1" applyFill="1" applyBorder="1" applyAlignment="1" applyProtection="1">
      <alignment horizontal="center" vertical="center"/>
    </xf>
    <xf numFmtId="0" fontId="31" fillId="11" borderId="0" xfId="0" applyFont="1" applyFill="1" applyBorder="1" applyAlignment="1" applyProtection="1">
      <alignment horizontal="center" vertical="center" wrapText="1"/>
    </xf>
    <xf numFmtId="0" fontId="0" fillId="0" borderId="0" xfId="0" applyBorder="1" applyAlignment="1">
      <alignment horizontal="center"/>
    </xf>
    <xf numFmtId="0" fontId="0" fillId="0" borderId="0" xfId="0" applyAlignment="1">
      <alignment horizontal="center"/>
    </xf>
    <xf numFmtId="0" fontId="23" fillId="2" borderId="10" xfId="0" applyFont="1" applyFill="1" applyBorder="1" applyAlignment="1" applyProtection="1">
      <alignment horizontal="center" vertical="center"/>
    </xf>
    <xf numFmtId="0" fontId="23" fillId="2" borderId="9" xfId="0" applyFont="1" applyFill="1" applyBorder="1" applyAlignment="1" applyProtection="1">
      <alignment horizontal="center" vertical="center"/>
    </xf>
    <xf numFmtId="0" fontId="23" fillId="2" borderId="11" xfId="0" applyFont="1" applyFill="1" applyBorder="1" applyAlignment="1" applyProtection="1">
      <alignment horizontal="center" vertical="center"/>
    </xf>
    <xf numFmtId="0" fontId="23" fillId="3" borderId="19" xfId="0" applyFont="1" applyFill="1" applyBorder="1" applyAlignment="1" applyProtection="1">
      <alignment horizontal="center" vertical="center"/>
    </xf>
    <xf numFmtId="0" fontId="23" fillId="3" borderId="21" xfId="0" applyFont="1" applyFill="1" applyBorder="1" applyAlignment="1" applyProtection="1">
      <alignment horizontal="center" vertical="center"/>
    </xf>
    <xf numFmtId="0" fontId="23" fillId="0" borderId="23" xfId="0" applyFont="1" applyFill="1" applyBorder="1" applyAlignment="1" applyProtection="1">
      <alignment horizontal="center" vertical="center"/>
    </xf>
    <xf numFmtId="0" fontId="23" fillId="0" borderId="29" xfId="0" applyFont="1" applyFill="1" applyBorder="1" applyAlignment="1" applyProtection="1">
      <alignment horizontal="center" vertical="center"/>
    </xf>
    <xf numFmtId="0" fontId="23" fillId="0" borderId="6" xfId="0" applyFont="1" applyFill="1" applyBorder="1" applyAlignment="1" applyProtection="1">
      <alignment horizontal="center" vertical="center"/>
    </xf>
    <xf numFmtId="0" fontId="23" fillId="0" borderId="32" xfId="0" applyFont="1" applyFill="1" applyBorder="1" applyAlignment="1" applyProtection="1">
      <alignment horizontal="center" vertical="center"/>
    </xf>
    <xf numFmtId="0" fontId="35" fillId="0" borderId="32" xfId="0" applyFont="1" applyFill="1" applyBorder="1" applyAlignment="1" applyProtection="1">
      <alignment horizontal="left" vertical="top" wrapText="1"/>
    </xf>
    <xf numFmtId="0" fontId="35" fillId="0" borderId="33" xfId="0" applyFont="1" applyFill="1" applyBorder="1" applyAlignment="1" applyProtection="1">
      <alignment horizontal="left" vertical="top" wrapText="1"/>
    </xf>
    <xf numFmtId="0" fontId="35" fillId="0" borderId="34" xfId="0" applyFont="1" applyFill="1" applyBorder="1" applyAlignment="1" applyProtection="1">
      <alignment horizontal="left" vertical="top" wrapText="1"/>
    </xf>
    <xf numFmtId="0" fontId="36" fillId="0" borderId="27" xfId="0" applyFont="1" applyFill="1" applyBorder="1" applyAlignment="1" applyProtection="1">
      <alignment horizontal="center" vertical="top" wrapText="1"/>
      <protection locked="0"/>
    </xf>
    <xf numFmtId="0" fontId="36" fillId="0" borderId="38" xfId="0" applyFont="1" applyFill="1" applyBorder="1" applyAlignment="1" applyProtection="1">
      <alignment horizontal="center" vertical="top" wrapText="1"/>
      <protection locked="0"/>
    </xf>
    <xf numFmtId="0" fontId="21" fillId="0" borderId="24" xfId="0" applyFont="1" applyFill="1" applyBorder="1" applyAlignment="1" applyProtection="1">
      <alignment horizontal="center" vertical="center"/>
    </xf>
    <xf numFmtId="0" fontId="21" fillId="0" borderId="25" xfId="0" applyFont="1" applyFill="1" applyBorder="1" applyAlignment="1" applyProtection="1">
      <alignment horizontal="center" vertical="center"/>
    </xf>
    <xf numFmtId="0" fontId="21" fillId="0" borderId="37" xfId="0" applyFont="1" applyFill="1" applyBorder="1" applyAlignment="1" applyProtection="1">
      <alignment horizontal="center" vertical="center"/>
    </xf>
    <xf numFmtId="0" fontId="21" fillId="0" borderId="7" xfId="0" applyFont="1" applyFill="1" applyBorder="1" applyAlignment="1" applyProtection="1">
      <alignment horizontal="center" vertical="center"/>
    </xf>
    <xf numFmtId="0" fontId="23" fillId="3" borderId="18" xfId="0" applyFont="1" applyFill="1" applyBorder="1" applyAlignment="1" applyProtection="1">
      <alignment horizontal="center" vertical="center"/>
    </xf>
    <xf numFmtId="0" fontId="23" fillId="3" borderId="16" xfId="0" applyFont="1" applyFill="1" applyBorder="1" applyAlignment="1" applyProtection="1">
      <alignment horizontal="center" vertical="center"/>
    </xf>
    <xf numFmtId="0" fontId="23" fillId="3" borderId="22" xfId="0" applyFont="1" applyFill="1" applyBorder="1" applyAlignment="1" applyProtection="1">
      <alignment horizontal="center" vertical="center"/>
    </xf>
    <xf numFmtId="0" fontId="23" fillId="3" borderId="4" xfId="0" applyFont="1" applyFill="1" applyBorder="1" applyAlignment="1" applyProtection="1">
      <alignment horizontal="center" vertical="center"/>
    </xf>
    <xf numFmtId="0" fontId="23" fillId="3" borderId="5" xfId="0" applyFont="1" applyFill="1" applyBorder="1" applyAlignment="1" applyProtection="1">
      <alignment horizontal="center" vertical="center"/>
    </xf>
    <xf numFmtId="0" fontId="23" fillId="3" borderId="15" xfId="0" applyFont="1" applyFill="1" applyBorder="1" applyAlignment="1" applyProtection="1">
      <alignment horizontal="center" vertical="center"/>
    </xf>
    <xf numFmtId="0" fontId="23" fillId="3" borderId="17" xfId="0" applyFont="1" applyFill="1" applyBorder="1" applyAlignment="1" applyProtection="1">
      <alignment horizontal="center" vertical="center"/>
    </xf>
    <xf numFmtId="0" fontId="23" fillId="3" borderId="30" xfId="0" applyFont="1" applyFill="1" applyBorder="1" applyAlignment="1" applyProtection="1">
      <alignment horizontal="center" vertical="center"/>
    </xf>
    <xf numFmtId="0" fontId="23" fillId="3" borderId="39" xfId="0" applyFont="1" applyFill="1" applyBorder="1" applyAlignment="1" applyProtection="1">
      <alignment horizontal="center" vertical="center"/>
    </xf>
    <xf numFmtId="0" fontId="21" fillId="0" borderId="1" xfId="0" applyFont="1" applyFill="1" applyBorder="1" applyAlignment="1" applyProtection="1">
      <alignment horizontal="center" vertical="center" wrapText="1"/>
      <protection locked="0"/>
    </xf>
    <xf numFmtId="0" fontId="21" fillId="0" borderId="14" xfId="0" applyFont="1" applyFill="1" applyBorder="1" applyAlignment="1" applyProtection="1">
      <alignment horizontal="center" vertical="center" wrapText="1"/>
      <protection locked="0"/>
    </xf>
    <xf numFmtId="0" fontId="6" fillId="0" borderId="0" xfId="0" applyFont="1" applyFill="1" applyBorder="1" applyAlignment="1" applyProtection="1">
      <alignment horizontal="center"/>
    </xf>
    <xf numFmtId="0" fontId="7" fillId="0" borderId="2" xfId="0" applyFont="1" applyFill="1" applyBorder="1" applyAlignment="1" applyProtection="1">
      <alignment horizontal="center"/>
    </xf>
    <xf numFmtId="0" fontId="33" fillId="0" borderId="4" xfId="4" applyFont="1" applyFill="1" applyBorder="1" applyAlignment="1" applyProtection="1">
      <alignment horizontal="center" vertical="center" wrapText="1"/>
    </xf>
    <xf numFmtId="0" fontId="33" fillId="0" borderId="5" xfId="4" applyFont="1" applyFill="1" applyBorder="1" applyAlignment="1" applyProtection="1">
      <alignment horizontal="center" vertical="center" wrapText="1"/>
    </xf>
    <xf numFmtId="0" fontId="23" fillId="3" borderId="3" xfId="4" applyFont="1" applyFill="1" applyBorder="1" applyAlignment="1" applyProtection="1">
      <alignment horizontal="center" vertical="center" wrapText="1"/>
    </xf>
    <xf numFmtId="0" fontId="23" fillId="3" borderId="6" xfId="4" applyFont="1" applyFill="1" applyBorder="1" applyAlignment="1" applyProtection="1">
      <alignment horizontal="center" vertical="center" wrapText="1"/>
    </xf>
    <xf numFmtId="0" fontId="23" fillId="3" borderId="4" xfId="4" applyFont="1" applyFill="1" applyBorder="1" applyAlignment="1" applyProtection="1">
      <alignment horizontal="center" vertical="center" wrapText="1"/>
    </xf>
    <xf numFmtId="0" fontId="23" fillId="3" borderId="7" xfId="4" applyFont="1" applyFill="1" applyBorder="1" applyAlignment="1" applyProtection="1">
      <alignment horizontal="center" vertical="center" wrapText="1"/>
    </xf>
    <xf numFmtId="0" fontId="23" fillId="2" borderId="23" xfId="0" applyFont="1" applyFill="1" applyBorder="1" applyAlignment="1" applyProtection="1">
      <alignment horizontal="center" vertical="center"/>
    </xf>
    <xf numFmtId="0" fontId="23" fillId="2" borderId="25" xfId="0" applyFont="1" applyFill="1" applyBorder="1" applyAlignment="1" applyProtection="1">
      <alignment horizontal="center" vertical="center"/>
    </xf>
    <xf numFmtId="0" fontId="23" fillId="2" borderId="26" xfId="0" applyFont="1" applyFill="1" applyBorder="1" applyAlignment="1" applyProtection="1">
      <alignment horizontal="center" vertical="center"/>
    </xf>
    <xf numFmtId="0" fontId="33" fillId="0" borderId="4" xfId="4" applyFont="1" applyBorder="1" applyAlignment="1" applyProtection="1">
      <alignment horizontal="center" vertical="center" wrapText="1"/>
    </xf>
    <xf numFmtId="0" fontId="23" fillId="0" borderId="0" xfId="4" applyFont="1" applyFill="1" applyBorder="1" applyAlignment="1" applyProtection="1">
      <alignment horizontal="center" vertical="center" wrapText="1"/>
    </xf>
    <xf numFmtId="0" fontId="33" fillId="0" borderId="40" xfId="4" applyFont="1" applyBorder="1" applyAlignment="1" applyProtection="1">
      <alignment horizontal="center" vertical="center" wrapText="1"/>
    </xf>
    <xf numFmtId="0" fontId="33" fillId="0" borderId="41" xfId="4" applyFont="1" applyBorder="1" applyAlignment="1" applyProtection="1">
      <alignment horizontal="center" vertical="center" wrapText="1"/>
    </xf>
    <xf numFmtId="0" fontId="33" fillId="0" borderId="40" xfId="4" applyFont="1" applyBorder="1" applyAlignment="1" applyProtection="1">
      <alignment horizontal="center" vertical="center"/>
    </xf>
    <xf numFmtId="0" fontId="33" fillId="0" borderId="41" xfId="4" applyFont="1" applyBorder="1" applyAlignment="1" applyProtection="1">
      <alignment horizontal="center" vertical="center"/>
    </xf>
    <xf numFmtId="0" fontId="23" fillId="0" borderId="19" xfId="0" applyFont="1" applyFill="1" applyBorder="1" applyAlignment="1" applyProtection="1">
      <alignment horizontal="center" vertical="center"/>
    </xf>
    <xf numFmtId="0" fontId="23" fillId="0" borderId="20" xfId="0" applyFont="1" applyFill="1" applyBorder="1" applyAlignment="1" applyProtection="1">
      <alignment horizontal="center" vertical="center"/>
    </xf>
    <xf numFmtId="0" fontId="23" fillId="0" borderId="36" xfId="0" applyFont="1" applyFill="1" applyBorder="1" applyAlignment="1" applyProtection="1">
      <alignment horizontal="center" vertical="center"/>
    </xf>
    <xf numFmtId="0" fontId="7" fillId="0" borderId="0" xfId="0" applyFont="1" applyFill="1" applyBorder="1" applyAlignment="1" applyProtection="1">
      <alignment horizontal="center"/>
    </xf>
    <xf numFmtId="0" fontId="9" fillId="0" borderId="9" xfId="0" applyFont="1" applyFill="1" applyBorder="1" applyAlignment="1" applyProtection="1">
      <alignment horizontal="center"/>
    </xf>
    <xf numFmtId="0" fontId="33" fillId="0" borderId="18" xfId="4" applyFont="1" applyFill="1" applyBorder="1" applyAlignment="1" applyProtection="1">
      <alignment horizontal="center" vertical="center" wrapText="1"/>
    </xf>
    <xf numFmtId="0" fontId="33" fillId="0" borderId="16" xfId="4" applyFont="1" applyFill="1" applyBorder="1" applyAlignment="1" applyProtection="1">
      <alignment horizontal="center" vertical="center" wrapText="1"/>
    </xf>
    <xf numFmtId="0" fontId="33" fillId="0" borderId="22" xfId="4" applyFont="1" applyFill="1" applyBorder="1" applyAlignment="1" applyProtection="1">
      <alignment horizontal="center" vertical="center" wrapText="1"/>
    </xf>
    <xf numFmtId="0" fontId="7" fillId="0" borderId="27" xfId="0" applyFont="1" applyFill="1" applyBorder="1" applyAlignment="1" applyProtection="1">
      <alignment horizontal="center"/>
    </xf>
    <xf numFmtId="0" fontId="7" fillId="0" borderId="28" xfId="0" applyFont="1" applyFill="1" applyBorder="1" applyAlignment="1" applyProtection="1">
      <alignment horizontal="center"/>
    </xf>
    <xf numFmtId="0" fontId="7" fillId="0" borderId="38" xfId="0" applyFont="1" applyFill="1" applyBorder="1" applyAlignment="1" applyProtection="1">
      <alignment horizontal="center"/>
    </xf>
    <xf numFmtId="0" fontId="35" fillId="0" borderId="42" xfId="0" applyFont="1" applyFill="1" applyBorder="1" applyAlignment="1" applyProtection="1">
      <alignment horizontal="center" vertical="center" wrapText="1"/>
      <protection locked="0"/>
    </xf>
    <xf numFmtId="0" fontId="35" fillId="0" borderId="9" xfId="0" applyFont="1" applyFill="1" applyBorder="1" applyAlignment="1" applyProtection="1">
      <alignment horizontal="center" vertical="center" wrapText="1"/>
      <protection locked="0"/>
    </xf>
    <xf numFmtId="0" fontId="35" fillId="0" borderId="11" xfId="0" applyFont="1" applyFill="1" applyBorder="1" applyAlignment="1" applyProtection="1">
      <alignment horizontal="center" vertical="center" wrapText="1"/>
      <protection locked="0"/>
    </xf>
    <xf numFmtId="0" fontId="35" fillId="0" borderId="43" xfId="0" applyFont="1" applyFill="1" applyBorder="1" applyAlignment="1" applyProtection="1">
      <alignment horizontal="center" vertical="center" wrapText="1"/>
      <protection locked="0"/>
    </xf>
    <xf numFmtId="0" fontId="35" fillId="0" borderId="2" xfId="0" applyFont="1" applyFill="1" applyBorder="1" applyAlignment="1" applyProtection="1">
      <alignment horizontal="center" vertical="center" wrapText="1"/>
      <protection locked="0"/>
    </xf>
    <xf numFmtId="0" fontId="35" fillId="0" borderId="14" xfId="0" applyFont="1" applyFill="1" applyBorder="1" applyAlignment="1" applyProtection="1">
      <alignment horizontal="center" vertical="center" wrapText="1"/>
      <protection locked="0"/>
    </xf>
    <xf numFmtId="0" fontId="21" fillId="0" borderId="9" xfId="0" applyFont="1" applyFill="1" applyBorder="1" applyAlignment="1" applyProtection="1">
      <alignment horizontal="center"/>
    </xf>
    <xf numFmtId="0" fontId="22" fillId="2" borderId="9" xfId="0" applyFont="1" applyFill="1" applyBorder="1" applyAlignment="1" applyProtection="1">
      <alignment horizontal="center" vertical="center"/>
    </xf>
    <xf numFmtId="0" fontId="22" fillId="2" borderId="11" xfId="0" applyFont="1" applyFill="1" applyBorder="1" applyAlignment="1" applyProtection="1">
      <alignment horizontal="center" vertical="center"/>
    </xf>
    <xf numFmtId="0" fontId="9" fillId="0" borderId="0" xfId="0" applyFont="1" applyFill="1" applyBorder="1" applyAlignment="1" applyProtection="1">
      <alignment horizontal="center"/>
    </xf>
    <xf numFmtId="0" fontId="9" fillId="0" borderId="13" xfId="0" applyFont="1" applyFill="1" applyBorder="1" applyAlignment="1" applyProtection="1">
      <alignment horizontal="center"/>
    </xf>
    <xf numFmtId="0" fontId="23" fillId="3" borderId="31" xfId="0" applyFont="1" applyFill="1" applyBorder="1" applyAlignment="1" applyProtection="1">
      <alignment horizontal="center" vertical="center"/>
    </xf>
    <xf numFmtId="0" fontId="23" fillId="3" borderId="24" xfId="0" applyFont="1" applyFill="1" applyBorder="1" applyAlignment="1" applyProtection="1">
      <alignment horizontal="center" vertical="center"/>
    </xf>
    <xf numFmtId="0" fontId="24" fillId="0" borderId="29" xfId="0" applyFont="1" applyFill="1" applyBorder="1" applyAlignment="1" applyProtection="1">
      <alignment horizontal="center" vertical="center"/>
    </xf>
    <xf numFmtId="0" fontId="24" fillId="0" borderId="31" xfId="0" applyFont="1" applyFill="1" applyBorder="1" applyAlignment="1" applyProtection="1">
      <alignment horizontal="center" vertical="center"/>
    </xf>
    <xf numFmtId="0" fontId="24" fillId="0" borderId="24" xfId="0" applyFont="1" applyFill="1" applyBorder="1" applyAlignment="1" applyProtection="1">
      <alignment horizontal="center" vertical="center"/>
    </xf>
    <xf numFmtId="0" fontId="33" fillId="0" borderId="19" xfId="0" applyFont="1" applyFill="1" applyBorder="1" applyAlignment="1" applyProtection="1">
      <alignment horizontal="center" vertical="center" wrapText="1"/>
    </xf>
    <xf numFmtId="0" fontId="33" fillId="0" borderId="21" xfId="0" applyFont="1" applyFill="1" applyBorder="1" applyAlignment="1" applyProtection="1">
      <alignment horizontal="center" vertical="center" wrapText="1"/>
    </xf>
    <xf numFmtId="0" fontId="5" fillId="0" borderId="10"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0"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0" fontId="5" fillId="0" borderId="14" xfId="0" applyFont="1" applyBorder="1" applyAlignment="1">
      <alignment horizontal="center" vertical="center" wrapText="1"/>
    </xf>
    <xf numFmtId="0" fontId="4" fillId="2" borderId="0" xfId="0" applyFont="1" applyFill="1" applyAlignment="1">
      <alignment horizontal="center" vertical="center"/>
    </xf>
  </cellXfs>
  <cellStyles count="11">
    <cellStyle name="Millares" xfId="6" builtinId="3"/>
    <cellStyle name="Normal" xfId="0" builtinId="0"/>
    <cellStyle name="Normal 2" xfId="1"/>
    <cellStyle name="Normal 2 2" xfId="3"/>
    <cellStyle name="Normal 2 3" xfId="10"/>
    <cellStyle name="Normal 3" xfId="4"/>
    <cellStyle name="Normal 8" xfId="9"/>
    <cellStyle name="Porcentaje" xfId="7" builtinId="5"/>
    <cellStyle name="Porcentaje 2" xfId="2"/>
    <cellStyle name="Porcentaje 3" xfId="5"/>
    <cellStyle name="Texto explicativo" xfId="8" builtinId="53"/>
  </cellStyles>
  <dxfs count="3">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microsoft.com/office/2006/relationships/vbaProject" Target="vbaProject.bin"/><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'Visor de Indicadores'!$E$20</c:f>
              <c:strCache>
                <c:ptCount val="1"/>
                <c:pt idx="0">
                  <c:v>Avance </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cat>
            <c:strRef>
              <c:f>'Visor de Indicadores'!$B$16:$F$16</c:f>
              <c:strCache>
                <c:ptCount val="5"/>
                <c:pt idx="0">
                  <c:v>Total Vigencia</c:v>
                </c:pt>
                <c:pt idx="1">
                  <c:v>1er trimestre</c:v>
                </c:pt>
                <c:pt idx="2">
                  <c:v>2do. Trimestre</c:v>
                </c:pt>
                <c:pt idx="3">
                  <c:v>3er Trimestre</c:v>
                </c:pt>
                <c:pt idx="4">
                  <c:v>4to Trimestre</c:v>
                </c:pt>
              </c:strCache>
            </c:strRef>
          </c:cat>
          <c:val>
            <c:numRef>
              <c:f>'Visor de Indicadores'!$E$21:$E$25</c:f>
              <c:numCache>
                <c:formatCode>0.00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0-1CD8-4867-9043-79E13617366D}"/>
            </c:ext>
          </c:extLst>
        </c:ser>
        <c:ser>
          <c:idx val="1"/>
          <c:order val="1"/>
          <c:tx>
            <c:strRef>
              <c:f>'Visor de Indicadores'!$B$15</c:f>
              <c:strCache>
                <c:ptCount val="1"/>
                <c:pt idx="0">
                  <c:v>Meta de la vigencia trimestralizada</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cat>
            <c:strRef>
              <c:f>'Visor de Indicadores'!$B$16:$F$16</c:f>
              <c:strCache>
                <c:ptCount val="5"/>
                <c:pt idx="0">
                  <c:v>Total Vigencia</c:v>
                </c:pt>
                <c:pt idx="1">
                  <c:v>1er trimestre</c:v>
                </c:pt>
                <c:pt idx="2">
                  <c:v>2do. Trimestre</c:v>
                </c:pt>
                <c:pt idx="3">
                  <c:v>3er Trimestre</c:v>
                </c:pt>
                <c:pt idx="4">
                  <c:v>4to Trimestre</c:v>
                </c:pt>
              </c:strCache>
            </c:strRef>
          </c:cat>
          <c:val>
            <c:numRef>
              <c:f>'Visor de Indicadores'!$B$17:$F$17</c:f>
              <c:numCache>
                <c:formatCode>General</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1-1CD8-4867-9043-79E13617366D}"/>
            </c:ext>
          </c:extLst>
        </c:ser>
        <c:dLbls>
          <c:showLegendKey val="0"/>
          <c:showVal val="0"/>
          <c:showCatName val="0"/>
          <c:showSerName val="0"/>
          <c:showPercent val="0"/>
          <c:showBubbleSize val="0"/>
        </c:dLbls>
        <c:gapWidth val="150"/>
        <c:axId val="96871552"/>
        <c:axId val="96873088"/>
      </c:barChart>
      <c:catAx>
        <c:axId val="96871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900" b="0" i="0" u="none" strike="noStrike" baseline="0">
                <a:solidFill>
                  <a:srgbClr val="808080"/>
                </a:solidFill>
                <a:latin typeface="Calibri"/>
                <a:ea typeface="Calibri"/>
                <a:cs typeface="Calibri"/>
              </a:defRPr>
            </a:pPr>
            <a:endParaRPr lang="es-CO"/>
          </a:p>
        </c:txPr>
        <c:crossAx val="96873088"/>
        <c:crosses val="autoZero"/>
        <c:auto val="1"/>
        <c:lblAlgn val="ctr"/>
        <c:lblOffset val="100"/>
        <c:noMultiLvlLbl val="0"/>
      </c:catAx>
      <c:valAx>
        <c:axId val="9687308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ln w="9525">
            <a:noFill/>
          </a:ln>
        </c:spPr>
        <c:txPr>
          <a:bodyPr rot="0" vert="horz"/>
          <a:lstStyle/>
          <a:p>
            <a:pPr>
              <a:defRPr sz="900" b="0" i="0" u="none" strike="noStrike" baseline="0">
                <a:solidFill>
                  <a:srgbClr val="808080"/>
                </a:solidFill>
                <a:latin typeface="Calibri"/>
                <a:ea typeface="Calibri"/>
                <a:cs typeface="Calibri"/>
              </a:defRPr>
            </a:pPr>
            <a:endParaRPr lang="es-CO"/>
          </a:p>
        </c:txPr>
        <c:crossAx val="96871552"/>
        <c:crosses val="autoZero"/>
        <c:crossBetween val="between"/>
      </c:valAx>
      <c:spPr>
        <a:noFill/>
        <a:ln w="25400">
          <a:noFill/>
        </a:ln>
      </c:spPr>
    </c:plotArea>
    <c:legend>
      <c:legendPos val="r"/>
      <c:overlay val="0"/>
      <c:spPr>
        <a:noFill/>
        <a:ln w="25400">
          <a:noFill/>
        </a:ln>
      </c:spPr>
      <c:txPr>
        <a:bodyPr/>
        <a:lstStyle/>
        <a:p>
          <a:pPr>
            <a:defRPr sz="825" b="0" i="0" u="none" strike="noStrike" baseline="0">
              <a:solidFill>
                <a:srgbClr val="808080"/>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hyperlink" Target="#'Plataforma Estrat&#233;gica'!A1"/><Relationship Id="rId7" Type="http://schemas.openxmlformats.org/officeDocument/2006/relationships/hyperlink" Target="#'Visor de Indicadores'!A1"/><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4.png"/><Relationship Id="rId5" Type="http://schemas.openxmlformats.org/officeDocument/2006/relationships/hyperlink" Target="#'Modelo de Op. por procesos'!A1"/><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chart" Target="../charts/chart1.xml"/><Relationship Id="rId1" Type="http://schemas.openxmlformats.org/officeDocument/2006/relationships/image" Target="../media/image6.jpeg"/><Relationship Id="rId5" Type="http://schemas.openxmlformats.org/officeDocument/2006/relationships/image" Target="../media/image8.png"/><Relationship Id="rId4" Type="http://schemas.openxmlformats.org/officeDocument/2006/relationships/hyperlink" Target="#Presentaci&#243;n!A1"/></Relationships>
</file>

<file path=xl/drawings/_rels/drawing3.xml.rels><?xml version="1.0" encoding="UTF-8" standalone="yes"?>
<Relationships xmlns="http://schemas.openxmlformats.org/package/2006/relationships"><Relationship Id="rId3" Type="http://schemas.openxmlformats.org/officeDocument/2006/relationships/hyperlink" Target="#Presentaci&#243;n!A1"/><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hyperlink" Target="#Presentaci&#243;n!A1"/><Relationship Id="rId1" Type="http://schemas.openxmlformats.org/officeDocument/2006/relationships/image" Target="../media/image1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3.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14</xdr:col>
      <xdr:colOff>0</xdr:colOff>
      <xdr:row>32</xdr:row>
      <xdr:rowOff>180975</xdr:rowOff>
    </xdr:to>
    <xdr:pic>
      <xdr:nvPicPr>
        <xdr:cNvPr id="2" name="1 Imagen"/>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525" b="8129"/>
        <a:stretch/>
      </xdr:blipFill>
      <xdr:spPr bwMode="auto">
        <a:xfrm>
          <a:off x="0" y="0"/>
          <a:ext cx="9906000" cy="6086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447675</xdr:colOff>
      <xdr:row>2</xdr:row>
      <xdr:rowOff>66675</xdr:rowOff>
    </xdr:from>
    <xdr:to>
      <xdr:col>12</xdr:col>
      <xdr:colOff>18311</xdr:colOff>
      <xdr:row>7</xdr:row>
      <xdr:rowOff>190425</xdr:rowOff>
    </xdr:to>
    <xdr:pic>
      <xdr:nvPicPr>
        <xdr:cNvPr id="3" name="2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05675" y="257175"/>
          <a:ext cx="1094636" cy="10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247650</xdr:colOff>
      <xdr:row>12</xdr:row>
      <xdr:rowOff>29642</xdr:rowOff>
    </xdr:from>
    <xdr:ext cx="4290476" cy="1893339"/>
    <xdr:sp macro="" textlink="">
      <xdr:nvSpPr>
        <xdr:cNvPr id="6" name="1 CuadroTexto"/>
        <xdr:cNvSpPr txBox="1"/>
      </xdr:nvSpPr>
      <xdr:spPr>
        <a:xfrm rot="10800000" flipV="1">
          <a:off x="5581650" y="2125142"/>
          <a:ext cx="4290476" cy="18933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chorCtr="0">
          <a:spAutoFit/>
        </a:bodyPr>
        <a:lstStyle/>
        <a:p>
          <a:pPr algn="ctr"/>
          <a:r>
            <a:rPr lang="es-CO" sz="1300" b="0">
              <a:solidFill>
                <a:schemeClr val="bg1"/>
              </a:solidFill>
              <a:latin typeface="Helvetica Narrow" pitchFamily="34" charset="0"/>
              <a:ea typeface="Verdana" pitchFamily="34" charset="0"/>
              <a:cs typeface="Verdana" pitchFamily="34" charset="0"/>
            </a:rPr>
            <a:t>Este visor le permite acceder y consultar de manera dinámica e interactiva los indicadores de gestión</a:t>
          </a:r>
          <a:r>
            <a:rPr lang="es-CO" sz="1300" b="0" baseline="0">
              <a:solidFill>
                <a:schemeClr val="bg1"/>
              </a:solidFill>
              <a:latin typeface="Helvetica Narrow" pitchFamily="34" charset="0"/>
              <a:ea typeface="Verdana" pitchFamily="34" charset="0"/>
              <a:cs typeface="Verdana" pitchFamily="34" charset="0"/>
            </a:rPr>
            <a:t> de la Secretaría General</a:t>
          </a:r>
          <a:r>
            <a:rPr lang="es-CO" sz="1300" b="0">
              <a:solidFill>
                <a:schemeClr val="bg1"/>
              </a:solidFill>
              <a:latin typeface="Helvetica Narrow" pitchFamily="34" charset="0"/>
              <a:ea typeface="Verdana" pitchFamily="34" charset="0"/>
              <a:cs typeface="Verdana" pitchFamily="34" charset="0"/>
            </a:rPr>
            <a:t>.</a:t>
          </a:r>
        </a:p>
        <a:p>
          <a:pPr algn="ctr"/>
          <a:r>
            <a:rPr lang="es-CO" sz="1300" b="0" baseline="0">
              <a:solidFill>
                <a:schemeClr val="bg1"/>
              </a:solidFill>
              <a:latin typeface="Helvetica Narrow" pitchFamily="34" charset="0"/>
              <a:ea typeface="Verdana" pitchFamily="34" charset="0"/>
              <a:cs typeface="Verdana" pitchFamily="34" charset="0"/>
            </a:rPr>
            <a:t>La presentación del indicador seleccionado,</a:t>
          </a:r>
          <a:r>
            <a:rPr lang="es-CO" sz="1300" b="0">
              <a:solidFill>
                <a:schemeClr val="bg1"/>
              </a:solidFill>
              <a:latin typeface="Helvetica Narrow" pitchFamily="34" charset="0"/>
              <a:ea typeface="Verdana" pitchFamily="34" charset="0"/>
              <a:cs typeface="Verdana" pitchFamily="34" charset="0"/>
            </a:rPr>
            <a:t> incluye los datos de su hoja </a:t>
          </a:r>
          <a:r>
            <a:rPr lang="es-CO" sz="1300" b="0" baseline="0">
              <a:solidFill>
                <a:schemeClr val="bg1"/>
              </a:solidFill>
              <a:latin typeface="Helvetica Narrow" pitchFamily="34" charset="0"/>
              <a:ea typeface="Verdana" pitchFamily="34" charset="0"/>
              <a:cs typeface="Verdana" pitchFamily="34" charset="0"/>
            </a:rPr>
            <a:t>de vida, la programación para esta vigencia y el avance cuantitativo y cualitativo del mismo. Asi mismo, es posible identificar si tiene relación directa con el Plan Distrital de Desarrollo y con los objetivos estratégicos de la entidad. </a:t>
          </a:r>
        </a:p>
        <a:p>
          <a:pPr algn="ctr"/>
          <a:r>
            <a:rPr lang="es-CO" sz="1300" b="0" baseline="0">
              <a:solidFill>
                <a:schemeClr val="bg1"/>
              </a:solidFill>
              <a:latin typeface="Helvetica Narrow" pitchFamily="34" charset="0"/>
              <a:ea typeface="Verdana" pitchFamily="34" charset="0"/>
              <a:cs typeface="Verdana" pitchFamily="34" charset="0"/>
            </a:rPr>
            <a:t>Se presentan ademas como anexos, la plataforma estratégica de la entidad y el modelo de operación por procesos</a:t>
          </a:r>
          <a:r>
            <a:rPr lang="es-CO" sz="1300" b="0">
              <a:solidFill>
                <a:schemeClr val="bg1"/>
              </a:solidFill>
              <a:latin typeface="Helvetica Narrow" pitchFamily="34" charset="0"/>
              <a:ea typeface="Verdana" pitchFamily="34" charset="0"/>
              <a:cs typeface="Verdana" pitchFamily="34" charset="0"/>
            </a:rPr>
            <a:t>.</a:t>
          </a:r>
          <a:endParaRPr lang="es-CO" sz="1300" b="1">
            <a:solidFill>
              <a:schemeClr val="bg1"/>
            </a:solidFill>
            <a:latin typeface="Helvetica Narrow" pitchFamily="34" charset="0"/>
          </a:endParaRPr>
        </a:p>
      </xdr:txBody>
    </xdr:sp>
    <xdr:clientData/>
  </xdr:oneCellAnchor>
  <xdr:oneCellAnchor>
    <xdr:from>
      <xdr:col>1</xdr:col>
      <xdr:colOff>47625</xdr:colOff>
      <xdr:row>30</xdr:row>
      <xdr:rowOff>66675</xdr:rowOff>
    </xdr:from>
    <xdr:ext cx="2000250" cy="444502"/>
    <xdr:sp macro="" textlink="">
      <xdr:nvSpPr>
        <xdr:cNvPr id="7" name="8 CuadroTexto"/>
        <xdr:cNvSpPr txBox="1"/>
      </xdr:nvSpPr>
      <xdr:spPr>
        <a:xfrm rot="10800000" flipV="1">
          <a:off x="47625" y="5591175"/>
          <a:ext cx="2000250" cy="444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CO" sz="1100" b="1" i="0">
              <a:solidFill>
                <a:schemeClr val="bg1"/>
              </a:solidFill>
              <a:latin typeface="Helvetica Narrow" pitchFamily="34" charset="0"/>
            </a:rPr>
            <a:t>Instrumento elaborado por:</a:t>
          </a:r>
        </a:p>
        <a:p>
          <a:pPr algn="l"/>
          <a:r>
            <a:rPr lang="es-CO" sz="1100" b="1" i="0">
              <a:solidFill>
                <a:schemeClr val="bg1"/>
              </a:solidFill>
              <a:latin typeface="Helvetica Narrow" pitchFamily="34" charset="0"/>
            </a:rPr>
            <a:t>Oficina</a:t>
          </a:r>
          <a:r>
            <a:rPr lang="es-CO" sz="1100" b="1" i="0" baseline="0">
              <a:solidFill>
                <a:schemeClr val="bg1"/>
              </a:solidFill>
              <a:latin typeface="Helvetica Narrow" pitchFamily="34" charset="0"/>
            </a:rPr>
            <a:t> Asesora de Planeación</a:t>
          </a:r>
          <a:endParaRPr lang="es-CO" sz="1100" b="1" i="0">
            <a:solidFill>
              <a:schemeClr val="bg1"/>
            </a:solidFill>
            <a:latin typeface="Helvetica Narrow" pitchFamily="34" charset="0"/>
          </a:endParaRPr>
        </a:p>
      </xdr:txBody>
    </xdr:sp>
    <xdr:clientData/>
  </xdr:oneCellAnchor>
  <xdr:twoCellAnchor editAs="oneCell">
    <xdr:from>
      <xdr:col>13</xdr:col>
      <xdr:colOff>19050</xdr:colOff>
      <xdr:row>27</xdr:row>
      <xdr:rowOff>85725</xdr:rowOff>
    </xdr:from>
    <xdr:to>
      <xdr:col>13</xdr:col>
      <xdr:colOff>472274</xdr:colOff>
      <xdr:row>29</xdr:row>
      <xdr:rowOff>161925</xdr:rowOff>
    </xdr:to>
    <xdr:pic>
      <xdr:nvPicPr>
        <xdr:cNvPr id="9" name="Imagen 8">
          <a:hlinkClick xmlns:r="http://schemas.openxmlformats.org/officeDocument/2006/relationships" r:id="rId3"/>
        </xdr:cNvPr>
        <xdr:cNvPicPr>
          <a:picLocks noChangeAspect="1"/>
        </xdr:cNvPicPr>
      </xdr:nvPicPr>
      <xdr:blipFill rotWithShape="1">
        <a:blip xmlns:r="http://schemas.openxmlformats.org/officeDocument/2006/relationships" r:embed="rId4"/>
        <a:srcRect l="3648" t="3201" r="3914" b="4789"/>
        <a:stretch/>
      </xdr:blipFill>
      <xdr:spPr>
        <a:xfrm>
          <a:off x="9163050" y="5038725"/>
          <a:ext cx="453224" cy="457200"/>
        </a:xfrm>
        <a:prstGeom prst="rect">
          <a:avLst/>
        </a:prstGeom>
      </xdr:spPr>
    </xdr:pic>
    <xdr:clientData/>
  </xdr:twoCellAnchor>
  <xdr:twoCellAnchor editAs="oneCell">
    <xdr:from>
      <xdr:col>13</xdr:col>
      <xdr:colOff>38100</xdr:colOff>
      <xdr:row>30</xdr:row>
      <xdr:rowOff>85095</xdr:rowOff>
    </xdr:from>
    <xdr:to>
      <xdr:col>13</xdr:col>
      <xdr:colOff>457200</xdr:colOff>
      <xdr:row>32</xdr:row>
      <xdr:rowOff>104774</xdr:rowOff>
    </xdr:to>
    <xdr:pic>
      <xdr:nvPicPr>
        <xdr:cNvPr id="11" name="Imagen 10">
          <a:hlinkClick xmlns:r="http://schemas.openxmlformats.org/officeDocument/2006/relationships" r:id="rId5"/>
        </xdr:cNvPr>
        <xdr:cNvPicPr>
          <a:picLocks noChangeAspect="1"/>
        </xdr:cNvPicPr>
      </xdr:nvPicPr>
      <xdr:blipFill rotWithShape="1">
        <a:blip xmlns:r="http://schemas.openxmlformats.org/officeDocument/2006/relationships" r:embed="rId6"/>
        <a:srcRect l="24001" t="11622" r="24000" b="9882"/>
        <a:stretch/>
      </xdr:blipFill>
      <xdr:spPr>
        <a:xfrm>
          <a:off x="9563100" y="5990595"/>
          <a:ext cx="419100" cy="400679"/>
        </a:xfrm>
        <a:prstGeom prst="rect">
          <a:avLst/>
        </a:prstGeom>
      </xdr:spPr>
    </xdr:pic>
    <xdr:clientData/>
  </xdr:twoCellAnchor>
  <xdr:oneCellAnchor>
    <xdr:from>
      <xdr:col>10</xdr:col>
      <xdr:colOff>180973</xdr:colOff>
      <xdr:row>30</xdr:row>
      <xdr:rowOff>142875</xdr:rowOff>
    </xdr:from>
    <xdr:ext cx="2219325" cy="238125"/>
    <xdr:sp macro="" textlink="">
      <xdr:nvSpPr>
        <xdr:cNvPr id="13" name="8 CuadroTexto"/>
        <xdr:cNvSpPr txBox="1"/>
      </xdr:nvSpPr>
      <xdr:spPr>
        <a:xfrm rot="10800000" flipV="1">
          <a:off x="7038973" y="5667375"/>
          <a:ext cx="2219325" cy="238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CO" sz="1100" b="1" i="0">
              <a:solidFill>
                <a:schemeClr val="bg1"/>
              </a:solidFill>
              <a:latin typeface="Helvetica Narrow" pitchFamily="34" charset="0"/>
            </a:rPr>
            <a:t>Modelo de operación por procesos</a:t>
          </a:r>
        </a:p>
      </xdr:txBody>
    </xdr:sp>
    <xdr:clientData/>
  </xdr:oneCellAnchor>
  <xdr:oneCellAnchor>
    <xdr:from>
      <xdr:col>10</xdr:col>
      <xdr:colOff>171448</xdr:colOff>
      <xdr:row>28</xdr:row>
      <xdr:rowOff>9525</xdr:rowOff>
    </xdr:from>
    <xdr:ext cx="2219325" cy="238125"/>
    <xdr:sp macro="" textlink="">
      <xdr:nvSpPr>
        <xdr:cNvPr id="14" name="8 CuadroTexto"/>
        <xdr:cNvSpPr txBox="1"/>
      </xdr:nvSpPr>
      <xdr:spPr>
        <a:xfrm rot="10800000" flipV="1">
          <a:off x="7029448" y="5153025"/>
          <a:ext cx="2219325" cy="238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CO" sz="1100" b="1" i="0">
              <a:solidFill>
                <a:schemeClr val="bg1"/>
              </a:solidFill>
              <a:latin typeface="Helvetica Narrow" pitchFamily="34" charset="0"/>
            </a:rPr>
            <a:t>Plataforma</a:t>
          </a:r>
          <a:r>
            <a:rPr lang="es-CO" sz="1100" b="1" i="0" baseline="0">
              <a:solidFill>
                <a:schemeClr val="bg1"/>
              </a:solidFill>
              <a:latin typeface="Helvetica Narrow" pitchFamily="34" charset="0"/>
            </a:rPr>
            <a:t> estretégica de la Entidad</a:t>
          </a:r>
          <a:endParaRPr lang="es-CO" sz="1100" b="1" i="0">
            <a:solidFill>
              <a:schemeClr val="bg1"/>
            </a:solidFill>
            <a:latin typeface="Helvetica Narrow" pitchFamily="34" charset="0"/>
          </a:endParaRPr>
        </a:p>
      </xdr:txBody>
    </xdr:sp>
    <xdr:clientData/>
  </xdr:oneCellAnchor>
  <xdr:twoCellAnchor editAs="oneCell">
    <xdr:from>
      <xdr:col>12</xdr:col>
      <xdr:colOff>666751</xdr:colOff>
      <xdr:row>22</xdr:row>
      <xdr:rowOff>142875</xdr:rowOff>
    </xdr:from>
    <xdr:to>
      <xdr:col>13</xdr:col>
      <xdr:colOff>533400</xdr:colOff>
      <xdr:row>25</xdr:row>
      <xdr:rowOff>148824</xdr:rowOff>
    </xdr:to>
    <xdr:pic>
      <xdr:nvPicPr>
        <xdr:cNvPr id="16" name="Imagen 15">
          <a:hlinkClick xmlns:r="http://schemas.openxmlformats.org/officeDocument/2006/relationships" r:id="rId7"/>
        </xdr:cNvPr>
        <xdr:cNvPicPr>
          <a:picLocks noChangeAspect="1"/>
        </xdr:cNvPicPr>
      </xdr:nvPicPr>
      <xdr:blipFill rotWithShape="1">
        <a:blip xmlns:r="http://schemas.openxmlformats.org/officeDocument/2006/relationships" r:embed="rId8"/>
        <a:srcRect l="25175" t="12437" r="25163" b="8278"/>
        <a:stretch/>
      </xdr:blipFill>
      <xdr:spPr>
        <a:xfrm>
          <a:off x="9048751" y="4143375"/>
          <a:ext cx="628649" cy="577449"/>
        </a:xfrm>
        <a:prstGeom prst="rect">
          <a:avLst/>
        </a:prstGeom>
      </xdr:spPr>
    </xdr:pic>
    <xdr:clientData/>
  </xdr:twoCellAnchor>
  <xdr:oneCellAnchor>
    <xdr:from>
      <xdr:col>10</xdr:col>
      <xdr:colOff>552448</xdr:colOff>
      <xdr:row>23</xdr:row>
      <xdr:rowOff>123825</xdr:rowOff>
    </xdr:from>
    <xdr:ext cx="1581152" cy="238125"/>
    <xdr:sp macro="" textlink="">
      <xdr:nvSpPr>
        <xdr:cNvPr id="17" name="8 CuadroTexto"/>
        <xdr:cNvSpPr txBox="1"/>
      </xdr:nvSpPr>
      <xdr:spPr>
        <a:xfrm rot="10800000" flipV="1">
          <a:off x="7410448" y="4314825"/>
          <a:ext cx="1581152" cy="238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CO" sz="1100" b="1" i="0">
              <a:solidFill>
                <a:schemeClr val="bg1"/>
              </a:solidFill>
              <a:latin typeface="Helvetica Narrow" pitchFamily="34" charset="0"/>
            </a:rPr>
            <a:t>VISOR</a:t>
          </a:r>
          <a:r>
            <a:rPr lang="es-CO" sz="1100" b="1" i="0" baseline="0">
              <a:solidFill>
                <a:schemeClr val="bg1"/>
              </a:solidFill>
              <a:latin typeface="Helvetica Narrow" pitchFamily="34" charset="0"/>
            </a:rPr>
            <a:t> DE INDICADORES</a:t>
          </a:r>
          <a:endParaRPr lang="es-CO" sz="1100" b="1" i="0">
            <a:solidFill>
              <a:schemeClr val="bg1"/>
            </a:solidFill>
            <a:latin typeface="Helvetica Narrow" pitchFamily="34" charset="0"/>
          </a:endParaRP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5</xdr:col>
      <xdr:colOff>192616</xdr:colOff>
      <xdr:row>5</xdr:row>
      <xdr:rowOff>346072</xdr:rowOff>
    </xdr:from>
    <xdr:to>
      <xdr:col>5</xdr:col>
      <xdr:colOff>802217</xdr:colOff>
      <xdr:row>6</xdr:row>
      <xdr:rowOff>521756</xdr:rowOff>
    </xdr:to>
    <xdr:pic macro="[0]!Macro1">
      <xdr:nvPicPr>
        <xdr:cNvPr id="7" name="Imagen 6" descr="Resultado de imagen para icono play"/>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62449" y="1679572"/>
          <a:ext cx="609601" cy="6096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63500</xdr:colOff>
      <xdr:row>11</xdr:row>
      <xdr:rowOff>222250</xdr:rowOff>
    </xdr:from>
    <xdr:to>
      <xdr:col>10</xdr:col>
      <xdr:colOff>784225</xdr:colOff>
      <xdr:row>25</xdr:row>
      <xdr:rowOff>47625</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85727</xdr:colOff>
      <xdr:row>1</xdr:row>
      <xdr:rowOff>42333</xdr:rowOff>
    </xdr:from>
    <xdr:to>
      <xdr:col>10</xdr:col>
      <xdr:colOff>872149</xdr:colOff>
      <xdr:row>4</xdr:row>
      <xdr:rowOff>105832</xdr:rowOff>
    </xdr:to>
    <xdr:pic>
      <xdr:nvPicPr>
        <xdr:cNvPr id="9" name="2 Imag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018060" y="423333"/>
          <a:ext cx="786422" cy="825499"/>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xdr:col>
      <xdr:colOff>104776</xdr:colOff>
      <xdr:row>0</xdr:row>
      <xdr:rowOff>238125</xdr:rowOff>
    </xdr:from>
    <xdr:to>
      <xdr:col>1</xdr:col>
      <xdr:colOff>641606</xdr:colOff>
      <xdr:row>2</xdr:row>
      <xdr:rowOff>120026</xdr:rowOff>
    </xdr:to>
    <xdr:pic>
      <xdr:nvPicPr>
        <xdr:cNvPr id="10" name="Imagen 9">
          <a:hlinkClick xmlns:r="http://schemas.openxmlformats.org/officeDocument/2006/relationships" r:id="rId4"/>
        </xdr:cNvPr>
        <xdr:cNvPicPr>
          <a:picLocks noChangeAspect="1"/>
        </xdr:cNvPicPr>
      </xdr:nvPicPr>
      <xdr:blipFill rotWithShape="1">
        <a:blip xmlns:r="http://schemas.openxmlformats.org/officeDocument/2006/relationships" r:embed="rId5"/>
        <a:srcRect l="2821" t="3866" r="11472" b="4874"/>
        <a:stretch/>
      </xdr:blipFill>
      <xdr:spPr>
        <a:xfrm>
          <a:off x="466726" y="238125"/>
          <a:ext cx="536830" cy="548651"/>
        </a:xfrm>
        <a:prstGeom prst="rect">
          <a:avLst/>
        </a:prstGeom>
      </xdr:spPr>
    </xdr:pic>
    <xdr:clientData/>
  </xdr:twoCellAnchor>
  <xdr:twoCellAnchor>
    <xdr:from>
      <xdr:col>1</xdr:col>
      <xdr:colOff>63500</xdr:colOff>
      <xdr:row>5</xdr:row>
      <xdr:rowOff>139698</xdr:rowOff>
    </xdr:from>
    <xdr:to>
      <xdr:col>3</xdr:col>
      <xdr:colOff>9525</xdr:colOff>
      <xdr:row>6</xdr:row>
      <xdr:rowOff>444498</xdr:rowOff>
    </xdr:to>
    <xdr:sp macro="" textlink="">
      <xdr:nvSpPr>
        <xdr:cNvPr id="11" name="Llamada de flecha a la derecha 10"/>
        <xdr:cNvSpPr/>
      </xdr:nvSpPr>
      <xdr:spPr>
        <a:xfrm>
          <a:off x="423333" y="1473198"/>
          <a:ext cx="1851025" cy="738717"/>
        </a:xfrm>
        <a:prstGeom prst="rightArrowCallout">
          <a:avLst>
            <a:gd name="adj1" fmla="val 27194"/>
            <a:gd name="adj2" fmla="val 50000"/>
            <a:gd name="adj3" fmla="val 38587"/>
            <a:gd name="adj4" fmla="val 82263"/>
          </a:avLst>
        </a:prstGeom>
        <a:solidFill>
          <a:schemeClr val="accent1">
            <a:lumMod val="50000"/>
          </a:schemeClr>
        </a:solidFill>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i="1"/>
            <a:t>Seleccione la dependencia o área responsable:</a:t>
          </a:r>
        </a:p>
      </xdr:txBody>
    </xdr:sp>
    <xdr:clientData/>
  </xdr:twoCellAnchor>
  <xdr:twoCellAnchor>
    <xdr:from>
      <xdr:col>6</xdr:col>
      <xdr:colOff>34925</xdr:colOff>
      <xdr:row>5</xdr:row>
      <xdr:rowOff>138640</xdr:rowOff>
    </xdr:from>
    <xdr:to>
      <xdr:col>7</xdr:col>
      <xdr:colOff>933450</xdr:colOff>
      <xdr:row>6</xdr:row>
      <xdr:rowOff>443440</xdr:rowOff>
    </xdr:to>
    <xdr:sp macro="" textlink="">
      <xdr:nvSpPr>
        <xdr:cNvPr id="8" name="Llamada de flecha a la derecha 7"/>
        <xdr:cNvSpPr/>
      </xdr:nvSpPr>
      <xdr:spPr>
        <a:xfrm>
          <a:off x="5157258" y="1472140"/>
          <a:ext cx="1851025" cy="738717"/>
        </a:xfrm>
        <a:prstGeom prst="rightArrowCallout">
          <a:avLst>
            <a:gd name="adj1" fmla="val 27194"/>
            <a:gd name="adj2" fmla="val 50000"/>
            <a:gd name="adj3" fmla="val 38587"/>
            <a:gd name="adj4" fmla="val 82263"/>
          </a:avLst>
        </a:prstGeom>
        <a:solidFill>
          <a:schemeClr val="accent1">
            <a:lumMod val="50000"/>
          </a:schemeClr>
        </a:solidFill>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i="1">
              <a:solidFill>
                <a:schemeClr val="lt1"/>
              </a:solidFill>
              <a:effectLst/>
              <a:latin typeface="+mn-lt"/>
              <a:ea typeface="+mn-ea"/>
              <a:cs typeface="+mn-cs"/>
            </a:rPr>
            <a:t>Seleccione el</a:t>
          </a:r>
          <a:r>
            <a:rPr lang="es-CO" sz="1100" b="1" i="1" baseline="0">
              <a:solidFill>
                <a:schemeClr val="lt1"/>
              </a:solidFill>
              <a:effectLst/>
              <a:latin typeface="+mn-lt"/>
              <a:ea typeface="+mn-ea"/>
              <a:cs typeface="+mn-cs"/>
            </a:rPr>
            <a:t> indicador a visualizar</a:t>
          </a:r>
          <a:r>
            <a:rPr lang="es-CO" sz="1100" b="1" i="1">
              <a:solidFill>
                <a:schemeClr val="lt1"/>
              </a:solidFill>
              <a:effectLst/>
              <a:latin typeface="+mn-lt"/>
              <a:ea typeface="+mn-ea"/>
              <a:cs typeface="+mn-cs"/>
            </a:rPr>
            <a:t>:</a:t>
          </a:r>
          <a:endParaRPr lang="es-CO">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380999</xdr:colOff>
      <xdr:row>12</xdr:row>
      <xdr:rowOff>13607</xdr:rowOff>
    </xdr:from>
    <xdr:to>
      <xdr:col>15</xdr:col>
      <xdr:colOff>13607</xdr:colOff>
      <xdr:row>42</xdr:row>
      <xdr:rowOff>163287</xdr:rowOff>
    </xdr:to>
    <xdr:grpSp>
      <xdr:nvGrpSpPr>
        <xdr:cNvPr id="9" name="Grupo 8"/>
        <xdr:cNvGrpSpPr/>
      </xdr:nvGrpSpPr>
      <xdr:grpSpPr>
        <a:xfrm>
          <a:off x="380999" y="2597263"/>
          <a:ext cx="11062608" cy="5864680"/>
          <a:chOff x="380999" y="3456214"/>
          <a:chExt cx="11062608" cy="5864680"/>
        </a:xfrm>
      </xdr:grpSpPr>
      <xdr:pic>
        <xdr:nvPicPr>
          <xdr:cNvPr id="3" name="Imagen 2"/>
          <xdr:cNvPicPr>
            <a:picLocks noChangeAspect="1"/>
          </xdr:cNvPicPr>
        </xdr:nvPicPr>
        <xdr:blipFill rotWithShape="1">
          <a:blip xmlns:r="http://schemas.openxmlformats.org/officeDocument/2006/relationships" r:embed="rId1"/>
          <a:srcRect l="35942" t="26093" r="43520" b="13772"/>
          <a:stretch/>
        </xdr:blipFill>
        <xdr:spPr>
          <a:xfrm>
            <a:off x="380999" y="3456214"/>
            <a:ext cx="2503715" cy="5864680"/>
          </a:xfrm>
          <a:prstGeom prst="rect">
            <a:avLst/>
          </a:prstGeom>
          <a:ln w="28575">
            <a:solidFill>
              <a:schemeClr val="tx1"/>
            </a:solidFill>
          </a:ln>
        </xdr:spPr>
      </xdr:pic>
      <xdr:pic>
        <xdr:nvPicPr>
          <xdr:cNvPr id="4" name="Imagen 3"/>
          <xdr:cNvPicPr>
            <a:picLocks noChangeAspect="1"/>
          </xdr:cNvPicPr>
        </xdr:nvPicPr>
        <xdr:blipFill rotWithShape="1">
          <a:blip xmlns:r="http://schemas.openxmlformats.org/officeDocument/2006/relationships" r:embed="rId2"/>
          <a:srcRect l="11944" t="30556" r="13940" b="9448"/>
          <a:stretch/>
        </xdr:blipFill>
        <xdr:spPr>
          <a:xfrm>
            <a:off x="2857500" y="3456215"/>
            <a:ext cx="8586107" cy="5851072"/>
          </a:xfrm>
          <a:prstGeom prst="rect">
            <a:avLst/>
          </a:prstGeom>
          <a:ln w="28575">
            <a:solidFill>
              <a:schemeClr val="tx1"/>
            </a:solidFill>
          </a:ln>
        </xdr:spPr>
      </xdr:pic>
    </xdr:grpSp>
    <xdr:clientData/>
  </xdr:twoCellAnchor>
  <xdr:twoCellAnchor editAs="oneCell">
    <xdr:from>
      <xdr:col>1</xdr:col>
      <xdr:colOff>27214</xdr:colOff>
      <xdr:row>3</xdr:row>
      <xdr:rowOff>27215</xdr:rowOff>
    </xdr:from>
    <xdr:to>
      <xdr:col>4</xdr:col>
      <xdr:colOff>13607</xdr:colOff>
      <xdr:row>11</xdr:row>
      <xdr:rowOff>0</xdr:rowOff>
    </xdr:to>
    <xdr:pic>
      <xdr:nvPicPr>
        <xdr:cNvPr id="6" name="Imagen 5"/>
        <xdr:cNvPicPr>
          <a:picLocks noChangeAspect="1"/>
        </xdr:cNvPicPr>
      </xdr:nvPicPr>
      <xdr:blipFill rotWithShape="1">
        <a:blip xmlns:r="http://schemas.openxmlformats.org/officeDocument/2006/relationships" r:embed="rId1"/>
        <a:srcRect l="35942" t="57625" r="43520" b="13773"/>
        <a:stretch/>
      </xdr:blipFill>
      <xdr:spPr>
        <a:xfrm>
          <a:off x="408214" y="789215"/>
          <a:ext cx="2462893" cy="1508691"/>
        </a:xfrm>
        <a:prstGeom prst="rect">
          <a:avLst/>
        </a:prstGeom>
      </xdr:spPr>
    </xdr:pic>
    <xdr:clientData/>
  </xdr:twoCellAnchor>
  <xdr:oneCellAnchor>
    <xdr:from>
      <xdr:col>1</xdr:col>
      <xdr:colOff>148581</xdr:colOff>
      <xdr:row>5</xdr:row>
      <xdr:rowOff>0</xdr:rowOff>
    </xdr:from>
    <xdr:ext cx="2341526" cy="756874"/>
    <xdr:sp macro="" textlink="">
      <xdr:nvSpPr>
        <xdr:cNvPr id="5" name="Rectángulo 4"/>
        <xdr:cNvSpPr/>
      </xdr:nvSpPr>
      <xdr:spPr>
        <a:xfrm rot="952633">
          <a:off x="529581" y="1224643"/>
          <a:ext cx="2341526" cy="756874"/>
        </a:xfrm>
        <a:prstGeom prst="rect">
          <a:avLst/>
        </a:prstGeom>
        <a:noFill/>
      </xdr:spPr>
      <xdr:txBody>
        <a:bodyPr wrap="square" lIns="91440" tIns="45720" rIns="91440" bIns="45720">
          <a:prstTxWarp prst="textChevron">
            <a:avLst/>
          </a:prstTxWarp>
          <a:spAutoFit/>
          <a:scene3d>
            <a:camera prst="isometricRightUp"/>
            <a:lightRig rig="threePt" dir="t"/>
          </a:scene3d>
        </a:bodyPr>
        <a:lstStyle/>
        <a:p>
          <a:pPr algn="ctr"/>
          <a:r>
            <a:rPr lang="es-ES" sz="4400" b="1" cap="none" spc="0">
              <a:ln w="0"/>
              <a:solidFill>
                <a:schemeClr val="accent1">
                  <a:lumMod val="50000"/>
                </a:schemeClr>
              </a:solidFill>
              <a:effectLst>
                <a:outerShdw blurRad="50800" dist="38100" dir="2700000" algn="tl" rotWithShape="0">
                  <a:prstClr val="black">
                    <a:alpha val="40000"/>
                  </a:prstClr>
                </a:outerShdw>
              </a:effectLst>
              <a:latin typeface="Lucida Fax" panose="02060602050505020204" pitchFamily="18" charset="0"/>
            </a:rPr>
            <a:t>MISIÓN</a:t>
          </a:r>
        </a:p>
      </xdr:txBody>
    </xdr:sp>
    <xdr:clientData/>
  </xdr:oneCellAnchor>
  <xdr:twoCellAnchor editAs="oneCell">
    <xdr:from>
      <xdr:col>8</xdr:col>
      <xdr:colOff>10544</xdr:colOff>
      <xdr:row>3</xdr:row>
      <xdr:rowOff>11907</xdr:rowOff>
    </xdr:from>
    <xdr:to>
      <xdr:col>11</xdr:col>
      <xdr:colOff>16300</xdr:colOff>
      <xdr:row>10</xdr:row>
      <xdr:rowOff>178595</xdr:rowOff>
    </xdr:to>
    <xdr:pic>
      <xdr:nvPicPr>
        <xdr:cNvPr id="7" name="Imagen 6"/>
        <xdr:cNvPicPr>
          <a:picLocks noChangeAspect="1"/>
        </xdr:cNvPicPr>
      </xdr:nvPicPr>
      <xdr:blipFill rotWithShape="1">
        <a:blip xmlns:r="http://schemas.openxmlformats.org/officeDocument/2006/relationships" r:embed="rId1"/>
        <a:srcRect l="35942" t="57625" r="43520" b="13773"/>
        <a:stretch/>
      </xdr:blipFill>
      <xdr:spPr>
        <a:xfrm>
          <a:off x="5916044" y="773907"/>
          <a:ext cx="2482256" cy="1500188"/>
        </a:xfrm>
        <a:prstGeom prst="rect">
          <a:avLst/>
        </a:prstGeom>
      </xdr:spPr>
    </xdr:pic>
    <xdr:clientData/>
  </xdr:twoCellAnchor>
  <xdr:oneCellAnchor>
    <xdr:from>
      <xdr:col>8</xdr:col>
      <xdr:colOff>164898</xdr:colOff>
      <xdr:row>5</xdr:row>
      <xdr:rowOff>0</xdr:rowOff>
    </xdr:from>
    <xdr:ext cx="2341526" cy="756874"/>
    <xdr:sp macro="" textlink="">
      <xdr:nvSpPr>
        <xdr:cNvPr id="8" name="Rectángulo 7"/>
        <xdr:cNvSpPr/>
      </xdr:nvSpPr>
      <xdr:spPr>
        <a:xfrm rot="952633">
          <a:off x="6070398" y="1240973"/>
          <a:ext cx="2341526" cy="756874"/>
        </a:xfrm>
        <a:prstGeom prst="rect">
          <a:avLst/>
        </a:prstGeom>
        <a:noFill/>
      </xdr:spPr>
      <xdr:txBody>
        <a:bodyPr wrap="square" lIns="91440" tIns="45720" rIns="91440" bIns="45720">
          <a:prstTxWarp prst="textChevron">
            <a:avLst/>
          </a:prstTxWarp>
          <a:spAutoFit/>
          <a:scene3d>
            <a:camera prst="isometricRightUp"/>
            <a:lightRig rig="threePt" dir="t"/>
          </a:scene3d>
        </a:bodyPr>
        <a:lstStyle/>
        <a:p>
          <a:pPr algn="ctr"/>
          <a:r>
            <a:rPr lang="es-ES" sz="4400" b="1" cap="none" spc="0">
              <a:ln w="0"/>
              <a:solidFill>
                <a:schemeClr val="accent1">
                  <a:lumMod val="50000"/>
                </a:schemeClr>
              </a:solidFill>
              <a:effectLst>
                <a:outerShdw blurRad="50800" dist="38100" dir="2700000" algn="tl" rotWithShape="0">
                  <a:prstClr val="black">
                    <a:alpha val="40000"/>
                  </a:prstClr>
                </a:outerShdw>
              </a:effectLst>
              <a:latin typeface="Lucida Fax" panose="02060602050505020204" pitchFamily="18" charset="0"/>
            </a:rPr>
            <a:t>VISIÓN</a:t>
          </a:r>
        </a:p>
      </xdr:txBody>
    </xdr:sp>
    <xdr:clientData/>
  </xdr:oneCellAnchor>
  <xdr:twoCellAnchor editAs="oneCell">
    <xdr:from>
      <xdr:col>8</xdr:col>
      <xdr:colOff>81628</xdr:colOff>
      <xdr:row>43</xdr:row>
      <xdr:rowOff>13607</xdr:rowOff>
    </xdr:from>
    <xdr:to>
      <xdr:col>8</xdr:col>
      <xdr:colOff>716628</xdr:colOff>
      <xdr:row>43</xdr:row>
      <xdr:rowOff>657365</xdr:rowOff>
    </xdr:to>
    <xdr:pic>
      <xdr:nvPicPr>
        <xdr:cNvPr id="13" name="Imagen 12">
          <a:hlinkClick xmlns:r="http://schemas.openxmlformats.org/officeDocument/2006/relationships" r:id="rId3"/>
        </xdr:cNvPr>
        <xdr:cNvPicPr>
          <a:picLocks noChangeAspect="1"/>
        </xdr:cNvPicPr>
      </xdr:nvPicPr>
      <xdr:blipFill rotWithShape="1">
        <a:blip xmlns:r="http://schemas.openxmlformats.org/officeDocument/2006/relationships" r:embed="rId4"/>
        <a:srcRect l="2821" t="3866" r="11472" b="4874"/>
        <a:stretch/>
      </xdr:blipFill>
      <xdr:spPr>
        <a:xfrm>
          <a:off x="5987128" y="9742714"/>
          <a:ext cx="635000" cy="64375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372834</xdr:colOff>
      <xdr:row>1</xdr:row>
      <xdr:rowOff>8170</xdr:rowOff>
    </xdr:from>
    <xdr:to>
      <xdr:col>16</xdr:col>
      <xdr:colOff>0</xdr:colOff>
      <xdr:row>40</xdr:row>
      <xdr:rowOff>0</xdr:rowOff>
    </xdr:to>
    <xdr:pic>
      <xdr:nvPicPr>
        <xdr:cNvPr id="2" name="Imagen 1"/>
        <xdr:cNvPicPr>
          <a:picLocks noChangeAspect="1"/>
        </xdr:cNvPicPr>
      </xdr:nvPicPr>
      <xdr:blipFill rotWithShape="1">
        <a:blip xmlns:r="http://schemas.openxmlformats.org/officeDocument/2006/relationships" r:embed="rId1"/>
        <a:srcRect l="2500" t="13478" r="4005" b="11540"/>
        <a:stretch/>
      </xdr:blipFill>
      <xdr:spPr>
        <a:xfrm>
          <a:off x="372834" y="389170"/>
          <a:ext cx="11438166" cy="7421330"/>
        </a:xfrm>
        <a:prstGeom prst="rect">
          <a:avLst/>
        </a:prstGeom>
      </xdr:spPr>
    </xdr:pic>
    <xdr:clientData/>
  </xdr:twoCellAnchor>
  <xdr:twoCellAnchor editAs="oneCell">
    <xdr:from>
      <xdr:col>8</xdr:col>
      <xdr:colOff>518584</xdr:colOff>
      <xdr:row>40</xdr:row>
      <xdr:rowOff>24307</xdr:rowOff>
    </xdr:from>
    <xdr:to>
      <xdr:col>9</xdr:col>
      <xdr:colOff>391584</xdr:colOff>
      <xdr:row>41</xdr:row>
      <xdr:rowOff>1315</xdr:rowOff>
    </xdr:to>
    <xdr:pic>
      <xdr:nvPicPr>
        <xdr:cNvPr id="5" name="Imagen 4">
          <a:hlinkClick xmlns:r="http://schemas.openxmlformats.org/officeDocument/2006/relationships" r:id="rId2"/>
        </xdr:cNvPr>
        <xdr:cNvPicPr>
          <a:picLocks noChangeAspect="1"/>
        </xdr:cNvPicPr>
      </xdr:nvPicPr>
      <xdr:blipFill rotWithShape="1">
        <a:blip xmlns:r="http://schemas.openxmlformats.org/officeDocument/2006/relationships" r:embed="rId3"/>
        <a:srcRect l="2821" t="3866" r="11472" b="4874"/>
        <a:stretch/>
      </xdr:blipFill>
      <xdr:spPr>
        <a:xfrm>
          <a:off x="6233584" y="7834807"/>
          <a:ext cx="635000" cy="64375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12</xdr:col>
      <xdr:colOff>91621</xdr:colOff>
      <xdr:row>1</xdr:row>
      <xdr:rowOff>0</xdr:rowOff>
    </xdr:from>
    <xdr:to>
      <xdr:col>12</xdr:col>
      <xdr:colOff>91621</xdr:colOff>
      <xdr:row>1</xdr:row>
      <xdr:rowOff>86634</xdr:rowOff>
    </xdr:to>
    <xdr:pic>
      <xdr:nvPicPr>
        <xdr:cNvPr id="2" name="14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6896" y="0"/>
          <a:ext cx="0" cy="866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gtrujillol/Downloads/1156%20Victimas%20T12017%2024042017ok%20(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pplications/Microsoft%20Excel.app/C:/Users/Lcmantilla/Downloads/516%20Proy.%20Inversio&#769;n%20SSC%20FINAL%20ABRIL%20-OA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CONTENIDO"/>
      <sheetName val="I1 - PLAN. ESTRATÉGICA"/>
      <sheetName val="I2- PLAN ACC.CONSOLIDADO"/>
      <sheetName val="I3 - FORMULACIÓN GEST"/>
      <sheetName val="I4 - DESCRIPCIÓN DEL PROYECTO"/>
      <sheetName val="I5 - ASOCIACIÓN PDD Y PESG"/>
      <sheetName val="I6 - ACTORES Y CARACTERIZACIÓN"/>
      <sheetName val="I7 - ANÁLISIS DEL PROBLEMA"/>
      <sheetName val="I8 - OBJETIVOS"/>
      <sheetName val="I9 - FORMULACIÓN INV"/>
      <sheetName val="I10 - COSTOS"/>
      <sheetName val="I11 - TERRITORIALIZACIÓN"/>
      <sheetName val="I12 - FUENTES_DE_FINANCIACIÓN"/>
      <sheetName val="I13 - TEM TRANSVERSALES"/>
      <sheetName val="Hoja2"/>
      <sheetName val="LISTAS"/>
      <sheetName val="Hoja1"/>
      <sheetName val="LISTAS2"/>
      <sheetName val="I14- SEGUIMIENTO PLAN ACCIÓN"/>
      <sheetName val="Hoja7"/>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XFD34"/>
  <sheetViews>
    <sheetView showGridLines="0" showRowColHeaders="0" tabSelected="1" workbookViewId="0">
      <selection sqref="A1:A34"/>
    </sheetView>
  </sheetViews>
  <sheetFormatPr baseColWidth="10" defaultColWidth="0" defaultRowHeight="15" zeroHeight="1" x14ac:dyDescent="0.25"/>
  <cols>
    <col min="1" max="1" width="5.7109375" customWidth="1"/>
    <col min="2" max="14" width="11.42578125" customWidth="1"/>
    <col min="15" max="15" width="5.7109375" customWidth="1"/>
    <col min="16" max="16384" width="11.42578125" hidden="1"/>
  </cols>
  <sheetData>
    <row r="1" spans="1:15" ht="30" customHeight="1" x14ac:dyDescent="0.25">
      <c r="A1" s="136"/>
      <c r="B1" s="136"/>
      <c r="C1" s="136"/>
      <c r="D1" s="136"/>
      <c r="E1" s="136"/>
      <c r="F1" s="136"/>
      <c r="G1" s="136"/>
      <c r="H1" s="136"/>
      <c r="I1" s="136"/>
      <c r="J1" s="136"/>
      <c r="K1" s="136"/>
      <c r="L1" s="136"/>
      <c r="M1" s="136"/>
      <c r="N1" s="136"/>
      <c r="O1" s="136"/>
    </row>
    <row r="2" spans="1:15" x14ac:dyDescent="0.25">
      <c r="A2" s="136"/>
      <c r="O2" s="135"/>
    </row>
    <row r="3" spans="1:15" x14ac:dyDescent="0.25">
      <c r="A3" s="136"/>
      <c r="O3" s="135"/>
    </row>
    <row r="4" spans="1:15" x14ac:dyDescent="0.25">
      <c r="A4" s="136"/>
      <c r="O4" s="135"/>
    </row>
    <row r="5" spans="1:15" x14ac:dyDescent="0.25">
      <c r="A5" s="136"/>
      <c r="O5" s="135"/>
    </row>
    <row r="6" spans="1:15" x14ac:dyDescent="0.25">
      <c r="A6" s="136"/>
      <c r="O6" s="135"/>
    </row>
    <row r="7" spans="1:15" x14ac:dyDescent="0.25">
      <c r="A7" s="136"/>
      <c r="O7" s="135"/>
    </row>
    <row r="8" spans="1:15" x14ac:dyDescent="0.25">
      <c r="A8" s="136"/>
      <c r="O8" s="135"/>
    </row>
    <row r="9" spans="1:15" x14ac:dyDescent="0.25">
      <c r="A9" s="136"/>
      <c r="O9" s="135"/>
    </row>
    <row r="10" spans="1:15" x14ac:dyDescent="0.25">
      <c r="A10" s="136"/>
      <c r="O10" s="135"/>
    </row>
    <row r="11" spans="1:15" x14ac:dyDescent="0.25">
      <c r="A11" s="136"/>
      <c r="O11" s="135"/>
    </row>
    <row r="12" spans="1:15" x14ac:dyDescent="0.25">
      <c r="A12" s="136"/>
      <c r="O12" s="135"/>
    </row>
    <row r="13" spans="1:15" x14ac:dyDescent="0.25">
      <c r="A13" s="136"/>
      <c r="O13" s="135"/>
    </row>
    <row r="14" spans="1:15" x14ac:dyDescent="0.25">
      <c r="A14" s="136"/>
      <c r="O14" s="135"/>
    </row>
    <row r="15" spans="1:15" x14ac:dyDescent="0.25">
      <c r="A15" s="136"/>
      <c r="O15" s="135"/>
    </row>
    <row r="16" spans="1:15" x14ac:dyDescent="0.25">
      <c r="A16" s="136"/>
      <c r="O16" s="135"/>
    </row>
    <row r="17" spans="1:15" x14ac:dyDescent="0.25">
      <c r="A17" s="136"/>
      <c r="O17" s="135"/>
    </row>
    <row r="18" spans="1:15" x14ac:dyDescent="0.25">
      <c r="A18" s="136"/>
      <c r="O18" s="135"/>
    </row>
    <row r="19" spans="1:15" x14ac:dyDescent="0.25">
      <c r="A19" s="136"/>
      <c r="O19" s="135"/>
    </row>
    <row r="20" spans="1:15" x14ac:dyDescent="0.25">
      <c r="A20" s="136"/>
      <c r="O20" s="135"/>
    </row>
    <row r="21" spans="1:15" x14ac:dyDescent="0.25">
      <c r="A21" s="136"/>
      <c r="O21" s="135"/>
    </row>
    <row r="22" spans="1:15" x14ac:dyDescent="0.25">
      <c r="A22" s="136"/>
      <c r="O22" s="135"/>
    </row>
    <row r="23" spans="1:15" x14ac:dyDescent="0.25">
      <c r="A23" s="136"/>
      <c r="O23" s="135"/>
    </row>
    <row r="24" spans="1:15" x14ac:dyDescent="0.25">
      <c r="A24" s="136"/>
      <c r="O24" s="135"/>
    </row>
    <row r="25" spans="1:15" x14ac:dyDescent="0.25">
      <c r="A25" s="136"/>
      <c r="O25" s="135"/>
    </row>
    <row r="26" spans="1:15" x14ac:dyDescent="0.25">
      <c r="A26" s="136"/>
      <c r="O26" s="135"/>
    </row>
    <row r="27" spans="1:15" x14ac:dyDescent="0.25">
      <c r="A27" s="136"/>
      <c r="O27" s="135"/>
    </row>
    <row r="28" spans="1:15" x14ac:dyDescent="0.25">
      <c r="A28" s="136"/>
      <c r="O28" s="135"/>
    </row>
    <row r="29" spans="1:15" x14ac:dyDescent="0.25">
      <c r="A29" s="136"/>
      <c r="O29" s="135"/>
    </row>
    <row r="30" spans="1:15" x14ac:dyDescent="0.25">
      <c r="A30" s="136"/>
      <c r="O30" s="135"/>
    </row>
    <row r="31" spans="1:15" x14ac:dyDescent="0.25">
      <c r="A31" s="136"/>
      <c r="O31" s="135"/>
    </row>
    <row r="32" spans="1:15" x14ac:dyDescent="0.25">
      <c r="A32" s="136"/>
      <c r="O32" s="135"/>
    </row>
    <row r="33" spans="1:16384" x14ac:dyDescent="0.25">
      <c r="A33" s="136"/>
      <c r="O33" s="135"/>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c r="IX33" s="2"/>
      <c r="IY33" s="2"/>
      <c r="IZ33" s="2"/>
      <c r="JA33" s="2"/>
      <c r="JB33" s="2"/>
      <c r="JC33" s="2"/>
      <c r="JD33" s="2"/>
      <c r="JE33" s="2"/>
      <c r="JF33" s="2"/>
      <c r="JG33" s="2"/>
      <c r="JH33" s="2"/>
      <c r="JI33" s="2"/>
      <c r="JJ33" s="2"/>
      <c r="JK33" s="2"/>
      <c r="JL33" s="2"/>
      <c r="JM33" s="2"/>
      <c r="JN33" s="2"/>
      <c r="JO33" s="2"/>
      <c r="JP33" s="2"/>
      <c r="JQ33" s="2"/>
      <c r="JR33" s="2"/>
      <c r="JS33" s="2"/>
      <c r="JT33" s="2"/>
      <c r="JU33" s="2"/>
      <c r="JV33" s="2"/>
      <c r="JW33" s="2"/>
      <c r="JX33" s="2"/>
      <c r="JY33" s="2"/>
      <c r="JZ33" s="2"/>
      <c r="KA33" s="2"/>
      <c r="KB33" s="2"/>
      <c r="KC33" s="2"/>
      <c r="KD33" s="2"/>
      <c r="KE33" s="2"/>
      <c r="KF33" s="2"/>
      <c r="KG33" s="2"/>
      <c r="KH33" s="2"/>
      <c r="KI33" s="2"/>
      <c r="KJ33" s="2"/>
      <c r="KK33" s="2"/>
      <c r="KL33" s="2"/>
      <c r="KM33" s="2"/>
      <c r="KN33" s="2"/>
      <c r="KO33" s="2"/>
      <c r="KP33" s="2"/>
      <c r="KQ33" s="2"/>
      <c r="KR33" s="2"/>
      <c r="KS33" s="2"/>
      <c r="KT33" s="2"/>
      <c r="KU33" s="2"/>
      <c r="KV33" s="2"/>
      <c r="KW33" s="2"/>
      <c r="KX33" s="2"/>
      <c r="KY33" s="2"/>
      <c r="KZ33" s="2"/>
      <c r="LA33" s="2"/>
      <c r="LB33" s="2"/>
      <c r="LC33" s="2"/>
      <c r="LD33" s="2"/>
      <c r="LE33" s="2"/>
      <c r="LF33" s="2"/>
      <c r="LG33" s="2"/>
      <c r="LH33" s="2"/>
      <c r="LI33" s="2"/>
      <c r="LJ33" s="2"/>
      <c r="LK33" s="2"/>
      <c r="LL33" s="2"/>
      <c r="LM33" s="2"/>
      <c r="LN33" s="2"/>
      <c r="LO33" s="2"/>
      <c r="LP33" s="2"/>
      <c r="LQ33" s="2"/>
      <c r="LR33" s="2"/>
      <c r="LS33" s="2"/>
      <c r="LT33" s="2"/>
      <c r="LU33" s="2"/>
      <c r="LV33" s="2"/>
      <c r="LW33" s="2"/>
      <c r="LX33" s="2"/>
      <c r="LY33" s="2"/>
      <c r="LZ33" s="2"/>
      <c r="MA33" s="2"/>
      <c r="MB33" s="2"/>
      <c r="MC33" s="2"/>
      <c r="MD33" s="2"/>
      <c r="ME33" s="2"/>
      <c r="MF33" s="2"/>
      <c r="MG33" s="2"/>
      <c r="MH33" s="2"/>
      <c r="MI33" s="2"/>
      <c r="MJ33" s="2"/>
      <c r="MK33" s="2"/>
      <c r="ML33" s="2"/>
      <c r="MM33" s="2"/>
      <c r="MN33" s="2"/>
      <c r="MO33" s="2"/>
      <c r="MP33" s="2"/>
      <c r="MQ33" s="2"/>
      <c r="MR33" s="2"/>
      <c r="MS33" s="2"/>
      <c r="MT33" s="2"/>
      <c r="MU33" s="2"/>
      <c r="MV33" s="2"/>
      <c r="MW33" s="2"/>
      <c r="MX33" s="2"/>
      <c r="MY33" s="2"/>
      <c r="MZ33" s="2"/>
      <c r="NA33" s="2"/>
      <c r="NB33" s="2"/>
      <c r="NC33" s="2"/>
      <c r="ND33" s="2"/>
      <c r="NE33" s="2"/>
      <c r="NF33" s="2"/>
      <c r="NG33" s="2"/>
      <c r="NH33" s="2"/>
      <c r="NI33" s="2"/>
      <c r="NJ33" s="2"/>
      <c r="NK33" s="2"/>
      <c r="NL33" s="2"/>
      <c r="NM33" s="2"/>
      <c r="NN33" s="2"/>
      <c r="NO33" s="2"/>
      <c r="NP33" s="2"/>
      <c r="NQ33" s="2"/>
      <c r="NR33" s="2"/>
      <c r="NS33" s="2"/>
      <c r="NT33" s="2"/>
      <c r="NU33" s="2"/>
      <c r="NV33" s="2"/>
      <c r="NW33" s="2"/>
      <c r="NX33" s="2"/>
      <c r="NY33" s="2"/>
      <c r="NZ33" s="2"/>
      <c r="OA33" s="2"/>
      <c r="OB33" s="2"/>
      <c r="OC33" s="2"/>
      <c r="OD33" s="2"/>
      <c r="OE33" s="2"/>
      <c r="OF33" s="2"/>
      <c r="OG33" s="2"/>
      <c r="OH33" s="2"/>
      <c r="OI33" s="2"/>
      <c r="OJ33" s="2"/>
      <c r="OK33" s="2"/>
      <c r="OL33" s="2"/>
      <c r="OM33" s="2"/>
      <c r="ON33" s="2"/>
      <c r="OO33" s="2"/>
      <c r="OP33" s="2"/>
      <c r="OQ33" s="2"/>
      <c r="OR33" s="2"/>
      <c r="OS33" s="2"/>
      <c r="OT33" s="2"/>
      <c r="OU33" s="2"/>
      <c r="OV33" s="2"/>
      <c r="OW33" s="2"/>
      <c r="OX33" s="2"/>
      <c r="OY33" s="2"/>
      <c r="OZ33" s="2"/>
      <c r="PA33" s="2"/>
      <c r="PB33" s="2"/>
      <c r="PC33" s="2"/>
      <c r="PD33" s="2"/>
      <c r="PE33" s="2"/>
      <c r="PF33" s="2"/>
      <c r="PG33" s="2"/>
      <c r="PH33" s="2"/>
      <c r="PI33" s="2"/>
      <c r="PJ33" s="2"/>
      <c r="PK33" s="2"/>
      <c r="PL33" s="2"/>
      <c r="PM33" s="2"/>
      <c r="PN33" s="2"/>
      <c r="PO33" s="2"/>
      <c r="PP33" s="2"/>
      <c r="PQ33" s="2"/>
      <c r="PR33" s="2"/>
      <c r="PS33" s="2"/>
      <c r="PT33" s="2"/>
      <c r="PU33" s="2"/>
      <c r="PV33" s="2"/>
      <c r="PW33" s="2"/>
      <c r="PX33" s="2"/>
      <c r="PY33" s="2"/>
      <c r="PZ33" s="2"/>
      <c r="QA33" s="2"/>
      <c r="QB33" s="2"/>
      <c r="QC33" s="2"/>
      <c r="QD33" s="2"/>
      <c r="QE33" s="2"/>
      <c r="QF33" s="2"/>
      <c r="QG33" s="2"/>
      <c r="QH33" s="2"/>
      <c r="QI33" s="2"/>
      <c r="QJ33" s="2"/>
      <c r="QK33" s="2"/>
      <c r="QL33" s="2"/>
      <c r="QM33" s="2"/>
      <c r="QN33" s="2"/>
      <c r="QO33" s="2"/>
      <c r="QP33" s="2"/>
      <c r="QQ33" s="2"/>
      <c r="QR33" s="2"/>
      <c r="QS33" s="2"/>
      <c r="QT33" s="2"/>
      <c r="QU33" s="2"/>
      <c r="QV33" s="2"/>
      <c r="QW33" s="2"/>
      <c r="QX33" s="2"/>
      <c r="QY33" s="2"/>
      <c r="QZ33" s="2"/>
      <c r="RA33" s="2"/>
      <c r="RB33" s="2"/>
      <c r="RC33" s="2"/>
      <c r="RD33" s="2"/>
      <c r="RE33" s="2"/>
      <c r="RF33" s="2"/>
      <c r="RG33" s="2"/>
      <c r="RH33" s="2"/>
      <c r="RI33" s="2"/>
      <c r="RJ33" s="2"/>
      <c r="RK33" s="2"/>
      <c r="RL33" s="2"/>
      <c r="RM33" s="2"/>
      <c r="RN33" s="2"/>
      <c r="RO33" s="2"/>
      <c r="RP33" s="2"/>
      <c r="RQ33" s="2"/>
      <c r="RR33" s="2"/>
      <c r="RS33" s="2"/>
      <c r="RT33" s="2"/>
      <c r="RU33" s="2"/>
      <c r="RV33" s="2"/>
      <c r="RW33" s="2"/>
      <c r="RX33" s="2"/>
      <c r="RY33" s="2"/>
      <c r="RZ33" s="2"/>
      <c r="SA33" s="2"/>
      <c r="SB33" s="2"/>
      <c r="SC33" s="2"/>
      <c r="SD33" s="2"/>
      <c r="SE33" s="2"/>
      <c r="SF33" s="2"/>
      <c r="SG33" s="2"/>
      <c r="SH33" s="2"/>
      <c r="SI33" s="2"/>
      <c r="SJ33" s="2"/>
      <c r="SK33" s="2"/>
      <c r="SL33" s="2"/>
      <c r="SM33" s="2"/>
      <c r="SN33" s="2"/>
      <c r="SO33" s="2"/>
      <c r="SP33" s="2"/>
      <c r="SQ33" s="2"/>
      <c r="SR33" s="2"/>
      <c r="SS33" s="2"/>
      <c r="ST33" s="2"/>
      <c r="SU33" s="2"/>
      <c r="SV33" s="2"/>
      <c r="SW33" s="2"/>
      <c r="SX33" s="2"/>
      <c r="SY33" s="2"/>
      <c r="SZ33" s="2"/>
      <c r="TA33" s="2"/>
      <c r="TB33" s="2"/>
      <c r="TC33" s="2"/>
      <c r="TD33" s="2"/>
      <c r="TE33" s="2"/>
      <c r="TF33" s="2"/>
      <c r="TG33" s="2"/>
      <c r="TH33" s="2"/>
      <c r="TI33" s="2"/>
      <c r="TJ33" s="2"/>
      <c r="TK33" s="2"/>
      <c r="TL33" s="2"/>
      <c r="TM33" s="2"/>
      <c r="TN33" s="2"/>
      <c r="TO33" s="2"/>
      <c r="TP33" s="2"/>
      <c r="TQ33" s="2"/>
      <c r="TR33" s="2"/>
      <c r="TS33" s="2"/>
      <c r="TT33" s="2"/>
      <c r="TU33" s="2"/>
      <c r="TV33" s="2"/>
      <c r="TW33" s="2"/>
      <c r="TX33" s="2"/>
      <c r="TY33" s="2"/>
      <c r="TZ33" s="2"/>
      <c r="UA33" s="2"/>
      <c r="UB33" s="2"/>
      <c r="UC33" s="2"/>
      <c r="UD33" s="2"/>
      <c r="UE33" s="2"/>
      <c r="UF33" s="2"/>
      <c r="UG33" s="2"/>
      <c r="UH33" s="2"/>
      <c r="UI33" s="2"/>
      <c r="UJ33" s="2"/>
      <c r="UK33" s="2"/>
      <c r="UL33" s="2"/>
      <c r="UM33" s="2"/>
      <c r="UN33" s="2"/>
      <c r="UO33" s="2"/>
      <c r="UP33" s="2"/>
      <c r="UQ33" s="2"/>
      <c r="UR33" s="2"/>
      <c r="US33" s="2"/>
      <c r="UT33" s="2"/>
      <c r="UU33" s="2"/>
      <c r="UV33" s="2"/>
      <c r="UW33" s="2"/>
      <c r="UX33" s="2"/>
      <c r="UY33" s="2"/>
      <c r="UZ33" s="2"/>
      <c r="VA33" s="2"/>
      <c r="VB33" s="2"/>
      <c r="VC33" s="2"/>
      <c r="VD33" s="2"/>
      <c r="VE33" s="2"/>
      <c r="VF33" s="2"/>
      <c r="VG33" s="2"/>
      <c r="VH33" s="2"/>
      <c r="VI33" s="2"/>
      <c r="VJ33" s="2"/>
      <c r="VK33" s="2"/>
      <c r="VL33" s="2"/>
      <c r="VM33" s="2"/>
      <c r="VN33" s="2"/>
      <c r="VO33" s="2"/>
      <c r="VP33" s="2"/>
      <c r="VQ33" s="2"/>
      <c r="VR33" s="2"/>
      <c r="VS33" s="2"/>
      <c r="VT33" s="2"/>
      <c r="VU33" s="2"/>
      <c r="VV33" s="2"/>
      <c r="VW33" s="2"/>
      <c r="VX33" s="2"/>
      <c r="VY33" s="2"/>
      <c r="VZ33" s="2"/>
      <c r="WA33" s="2"/>
      <c r="WB33" s="2"/>
      <c r="WC33" s="2"/>
      <c r="WD33" s="2"/>
      <c r="WE33" s="2"/>
      <c r="WF33" s="2"/>
      <c r="WG33" s="2"/>
      <c r="WH33" s="2"/>
      <c r="WI33" s="2"/>
      <c r="WJ33" s="2"/>
      <c r="WK33" s="2"/>
      <c r="WL33" s="2"/>
      <c r="WM33" s="2"/>
      <c r="WN33" s="2"/>
      <c r="WO33" s="2"/>
      <c r="WP33" s="2"/>
      <c r="WQ33" s="2"/>
      <c r="WR33" s="2"/>
      <c r="WS33" s="2"/>
      <c r="WT33" s="2"/>
      <c r="WU33" s="2"/>
      <c r="WV33" s="2"/>
      <c r="WW33" s="2"/>
      <c r="WX33" s="2"/>
      <c r="WY33" s="2"/>
      <c r="WZ33" s="2"/>
      <c r="XA33" s="2"/>
      <c r="XB33" s="2"/>
      <c r="XC33" s="2"/>
      <c r="XD33" s="2"/>
      <c r="XE33" s="2"/>
      <c r="XF33" s="2"/>
      <c r="XG33" s="2"/>
      <c r="XH33" s="2"/>
      <c r="XI33" s="2"/>
      <c r="XJ33" s="2"/>
      <c r="XK33" s="2"/>
      <c r="XL33" s="2"/>
      <c r="XM33" s="2"/>
      <c r="XN33" s="2"/>
      <c r="XO33" s="2"/>
      <c r="XP33" s="2"/>
      <c r="XQ33" s="2"/>
      <c r="XR33" s="2"/>
      <c r="XS33" s="2"/>
      <c r="XT33" s="2"/>
      <c r="XU33" s="2"/>
      <c r="XV33" s="2"/>
      <c r="XW33" s="2"/>
      <c r="XX33" s="2"/>
      <c r="XY33" s="2"/>
      <c r="XZ33" s="2"/>
      <c r="YA33" s="2"/>
      <c r="YB33" s="2"/>
      <c r="YC33" s="2"/>
      <c r="YD33" s="2"/>
      <c r="YE33" s="2"/>
      <c r="YF33" s="2"/>
      <c r="YG33" s="2"/>
      <c r="YH33" s="2"/>
      <c r="YI33" s="2"/>
      <c r="YJ33" s="2"/>
      <c r="YK33" s="2"/>
      <c r="YL33" s="2"/>
      <c r="YM33" s="2"/>
      <c r="YN33" s="2"/>
      <c r="YO33" s="2"/>
      <c r="YP33" s="2"/>
      <c r="YQ33" s="2"/>
      <c r="YR33" s="2"/>
      <c r="YS33" s="2"/>
      <c r="YT33" s="2"/>
      <c r="YU33" s="2"/>
      <c r="YV33" s="2"/>
      <c r="YW33" s="2"/>
      <c r="YX33" s="2"/>
      <c r="YY33" s="2"/>
      <c r="YZ33" s="2"/>
      <c r="ZA33" s="2"/>
      <c r="ZB33" s="2"/>
      <c r="ZC33" s="2"/>
      <c r="ZD33" s="2"/>
      <c r="ZE33" s="2"/>
      <c r="ZF33" s="2"/>
      <c r="ZG33" s="2"/>
      <c r="ZH33" s="2"/>
      <c r="ZI33" s="2"/>
      <c r="ZJ33" s="2"/>
      <c r="ZK33" s="2"/>
      <c r="ZL33" s="2"/>
      <c r="ZM33" s="2"/>
      <c r="ZN33" s="2"/>
      <c r="ZO33" s="2"/>
      <c r="ZP33" s="2"/>
      <c r="ZQ33" s="2"/>
      <c r="ZR33" s="2"/>
      <c r="ZS33" s="2"/>
      <c r="ZT33" s="2"/>
      <c r="ZU33" s="2"/>
      <c r="ZV33" s="2"/>
      <c r="ZW33" s="2"/>
      <c r="ZX33" s="2"/>
      <c r="ZY33" s="2"/>
      <c r="ZZ33" s="2"/>
      <c r="AAA33" s="2"/>
      <c r="AAB33" s="2"/>
      <c r="AAC33" s="2"/>
      <c r="AAD33" s="2"/>
      <c r="AAE33" s="2"/>
      <c r="AAF33" s="2"/>
      <c r="AAG33" s="2"/>
      <c r="AAH33" s="2"/>
      <c r="AAI33" s="2"/>
      <c r="AAJ33" s="2"/>
      <c r="AAK33" s="2"/>
      <c r="AAL33" s="2"/>
      <c r="AAM33" s="2"/>
      <c r="AAN33" s="2"/>
      <c r="AAO33" s="2"/>
      <c r="AAP33" s="2"/>
      <c r="AAQ33" s="2"/>
      <c r="AAR33" s="2"/>
      <c r="AAS33" s="2"/>
      <c r="AAT33" s="2"/>
      <c r="AAU33" s="2"/>
      <c r="AAV33" s="2"/>
      <c r="AAW33" s="2"/>
      <c r="AAX33" s="2"/>
      <c r="AAY33" s="2"/>
      <c r="AAZ33" s="2"/>
      <c r="ABA33" s="2"/>
      <c r="ABB33" s="2"/>
      <c r="ABC33" s="2"/>
      <c r="ABD33" s="2"/>
      <c r="ABE33" s="2"/>
      <c r="ABF33" s="2"/>
      <c r="ABG33" s="2"/>
      <c r="ABH33" s="2"/>
      <c r="ABI33" s="2"/>
      <c r="ABJ33" s="2"/>
      <c r="ABK33" s="2"/>
      <c r="ABL33" s="2"/>
      <c r="ABM33" s="2"/>
      <c r="ABN33" s="2"/>
      <c r="ABO33" s="2"/>
      <c r="ABP33" s="2"/>
      <c r="ABQ33" s="2"/>
      <c r="ABR33" s="2"/>
      <c r="ABS33" s="2"/>
      <c r="ABT33" s="2"/>
      <c r="ABU33" s="2"/>
      <c r="ABV33" s="2"/>
      <c r="ABW33" s="2"/>
      <c r="ABX33" s="2"/>
      <c r="ABY33" s="2"/>
      <c r="ABZ33" s="2"/>
      <c r="ACA33" s="2"/>
      <c r="ACB33" s="2"/>
      <c r="ACC33" s="2"/>
      <c r="ACD33" s="2"/>
      <c r="ACE33" s="2"/>
      <c r="ACF33" s="2"/>
      <c r="ACG33" s="2"/>
      <c r="ACH33" s="2"/>
      <c r="ACI33" s="2"/>
      <c r="ACJ33" s="2"/>
      <c r="ACK33" s="2"/>
      <c r="ACL33" s="2"/>
      <c r="ACM33" s="2"/>
      <c r="ACN33" s="2"/>
      <c r="ACO33" s="2"/>
      <c r="ACP33" s="2"/>
      <c r="ACQ33" s="2"/>
      <c r="ACR33" s="2"/>
      <c r="ACS33" s="2"/>
      <c r="ACT33" s="2"/>
      <c r="ACU33" s="2"/>
      <c r="ACV33" s="2"/>
      <c r="ACW33" s="2"/>
      <c r="ACX33" s="2"/>
      <c r="ACY33" s="2"/>
      <c r="ACZ33" s="2"/>
      <c r="ADA33" s="2"/>
      <c r="ADB33" s="2"/>
      <c r="ADC33" s="2"/>
      <c r="ADD33" s="2"/>
      <c r="ADE33" s="2"/>
      <c r="ADF33" s="2"/>
      <c r="ADG33" s="2"/>
      <c r="ADH33" s="2"/>
      <c r="ADI33" s="2"/>
      <c r="ADJ33" s="2"/>
      <c r="ADK33" s="2"/>
      <c r="ADL33" s="2"/>
      <c r="ADM33" s="2"/>
      <c r="ADN33" s="2"/>
      <c r="ADO33" s="2"/>
      <c r="ADP33" s="2"/>
      <c r="ADQ33" s="2"/>
      <c r="ADR33" s="2"/>
      <c r="ADS33" s="2"/>
      <c r="ADT33" s="2"/>
      <c r="ADU33" s="2"/>
      <c r="ADV33" s="2"/>
      <c r="ADW33" s="2"/>
      <c r="ADX33" s="2"/>
      <c r="ADY33" s="2"/>
      <c r="ADZ33" s="2"/>
      <c r="AEA33" s="2"/>
      <c r="AEB33" s="2"/>
      <c r="AEC33" s="2"/>
      <c r="AED33" s="2"/>
      <c r="AEE33" s="2"/>
      <c r="AEF33" s="2"/>
      <c r="AEG33" s="2"/>
      <c r="AEH33" s="2"/>
      <c r="AEI33" s="2"/>
      <c r="AEJ33" s="2"/>
      <c r="AEK33" s="2"/>
      <c r="AEL33" s="2"/>
      <c r="AEM33" s="2"/>
      <c r="AEN33" s="2"/>
      <c r="AEO33" s="2"/>
      <c r="AEP33" s="2"/>
      <c r="AEQ33" s="2"/>
      <c r="AER33" s="2"/>
      <c r="AES33" s="2"/>
      <c r="AET33" s="2"/>
      <c r="AEU33" s="2"/>
      <c r="AEV33" s="2"/>
      <c r="AEW33" s="2"/>
      <c r="AEX33" s="2"/>
      <c r="AEY33" s="2"/>
      <c r="AEZ33" s="2"/>
      <c r="AFA33" s="2"/>
      <c r="AFB33" s="2"/>
      <c r="AFC33" s="2"/>
      <c r="AFD33" s="2"/>
      <c r="AFE33" s="2"/>
      <c r="AFF33" s="2"/>
      <c r="AFG33" s="2"/>
      <c r="AFH33" s="2"/>
      <c r="AFI33" s="2"/>
      <c r="AFJ33" s="2"/>
      <c r="AFK33" s="2"/>
      <c r="AFL33" s="2"/>
      <c r="AFM33" s="2"/>
      <c r="AFN33" s="2"/>
      <c r="AFO33" s="2"/>
      <c r="AFP33" s="2"/>
      <c r="AFQ33" s="2"/>
      <c r="AFR33" s="2"/>
      <c r="AFS33" s="2"/>
      <c r="AFT33" s="2"/>
      <c r="AFU33" s="2"/>
      <c r="AFV33" s="2"/>
      <c r="AFW33" s="2"/>
      <c r="AFX33" s="2"/>
      <c r="AFY33" s="2"/>
      <c r="AFZ33" s="2"/>
      <c r="AGA33" s="2"/>
      <c r="AGB33" s="2"/>
      <c r="AGC33" s="2"/>
      <c r="AGD33" s="2"/>
      <c r="AGE33" s="2"/>
      <c r="AGF33" s="2"/>
      <c r="AGG33" s="2"/>
      <c r="AGH33" s="2"/>
      <c r="AGI33" s="2"/>
      <c r="AGJ33" s="2"/>
      <c r="AGK33" s="2"/>
      <c r="AGL33" s="2"/>
      <c r="AGM33" s="2"/>
      <c r="AGN33" s="2"/>
      <c r="AGO33" s="2"/>
      <c r="AGP33" s="2"/>
      <c r="AGQ33" s="2"/>
      <c r="AGR33" s="2"/>
      <c r="AGS33" s="2"/>
      <c r="AGT33" s="2"/>
      <c r="AGU33" s="2"/>
      <c r="AGV33" s="2"/>
      <c r="AGW33" s="2"/>
      <c r="AGX33" s="2"/>
      <c r="AGY33" s="2"/>
      <c r="AGZ33" s="2"/>
      <c r="AHA33" s="2"/>
      <c r="AHB33" s="2"/>
      <c r="AHC33" s="2"/>
      <c r="AHD33" s="2"/>
      <c r="AHE33" s="2"/>
      <c r="AHF33" s="2"/>
      <c r="AHG33" s="2"/>
      <c r="AHH33" s="2"/>
      <c r="AHI33" s="2"/>
      <c r="AHJ33" s="2"/>
      <c r="AHK33" s="2"/>
      <c r="AHL33" s="2"/>
      <c r="AHM33" s="2"/>
      <c r="AHN33" s="2"/>
      <c r="AHO33" s="2"/>
      <c r="AHP33" s="2"/>
      <c r="AHQ33" s="2"/>
      <c r="AHR33" s="2"/>
      <c r="AHS33" s="2"/>
      <c r="AHT33" s="2"/>
      <c r="AHU33" s="2"/>
      <c r="AHV33" s="2"/>
      <c r="AHW33" s="2"/>
      <c r="AHX33" s="2"/>
      <c r="AHY33" s="2"/>
      <c r="AHZ33" s="2"/>
      <c r="AIA33" s="2"/>
      <c r="AIB33" s="2"/>
      <c r="AIC33" s="2"/>
      <c r="AID33" s="2"/>
      <c r="AIE33" s="2"/>
      <c r="AIF33" s="2"/>
      <c r="AIG33" s="2"/>
      <c r="AIH33" s="2"/>
      <c r="AII33" s="2"/>
      <c r="AIJ33" s="2"/>
      <c r="AIK33" s="2"/>
      <c r="AIL33" s="2"/>
      <c r="AIM33" s="2"/>
      <c r="AIN33" s="2"/>
      <c r="AIO33" s="2"/>
      <c r="AIP33" s="2"/>
      <c r="AIQ33" s="2"/>
      <c r="AIR33" s="2"/>
      <c r="AIS33" s="2"/>
      <c r="AIT33" s="2"/>
      <c r="AIU33" s="2"/>
      <c r="AIV33" s="2"/>
      <c r="AIW33" s="2"/>
      <c r="AIX33" s="2"/>
      <c r="AIY33" s="2"/>
      <c r="AIZ33" s="2"/>
      <c r="AJA33" s="2"/>
      <c r="AJB33" s="2"/>
      <c r="AJC33" s="2"/>
      <c r="AJD33" s="2"/>
      <c r="AJE33" s="2"/>
      <c r="AJF33" s="2"/>
      <c r="AJG33" s="2"/>
      <c r="AJH33" s="2"/>
      <c r="AJI33" s="2"/>
      <c r="AJJ33" s="2"/>
      <c r="AJK33" s="2"/>
      <c r="AJL33" s="2"/>
      <c r="AJM33" s="2"/>
      <c r="AJN33" s="2"/>
      <c r="AJO33" s="2"/>
      <c r="AJP33" s="2"/>
      <c r="AJQ33" s="2"/>
      <c r="AJR33" s="2"/>
      <c r="AJS33" s="2"/>
      <c r="AJT33" s="2"/>
      <c r="AJU33" s="2"/>
      <c r="AJV33" s="2"/>
      <c r="AJW33" s="2"/>
      <c r="AJX33" s="2"/>
      <c r="AJY33" s="2"/>
      <c r="AJZ33" s="2"/>
      <c r="AKA33" s="2"/>
      <c r="AKB33" s="2"/>
      <c r="AKC33" s="2"/>
      <c r="AKD33" s="2"/>
      <c r="AKE33" s="2"/>
      <c r="AKF33" s="2"/>
      <c r="AKG33" s="2"/>
      <c r="AKH33" s="2"/>
      <c r="AKI33" s="2"/>
      <c r="AKJ33" s="2"/>
      <c r="AKK33" s="2"/>
      <c r="AKL33" s="2"/>
      <c r="AKM33" s="2"/>
      <c r="AKN33" s="2"/>
      <c r="AKO33" s="2"/>
      <c r="AKP33" s="2"/>
      <c r="AKQ33" s="2"/>
      <c r="AKR33" s="2"/>
      <c r="AKS33" s="2"/>
      <c r="AKT33" s="2"/>
      <c r="AKU33" s="2"/>
      <c r="AKV33" s="2"/>
      <c r="AKW33" s="2"/>
      <c r="AKX33" s="2"/>
      <c r="AKY33" s="2"/>
      <c r="AKZ33" s="2"/>
      <c r="ALA33" s="2"/>
      <c r="ALB33" s="2"/>
      <c r="ALC33" s="2"/>
      <c r="ALD33" s="2"/>
      <c r="ALE33" s="2"/>
      <c r="ALF33" s="2"/>
      <c r="ALG33" s="2"/>
      <c r="ALH33" s="2"/>
      <c r="ALI33" s="2"/>
      <c r="ALJ33" s="2"/>
      <c r="ALK33" s="2"/>
      <c r="ALL33" s="2"/>
      <c r="ALM33" s="2"/>
      <c r="ALN33" s="2"/>
      <c r="ALO33" s="2"/>
      <c r="ALP33" s="2"/>
      <c r="ALQ33" s="2"/>
      <c r="ALR33" s="2"/>
      <c r="ALS33" s="2"/>
      <c r="ALT33" s="2"/>
      <c r="ALU33" s="2"/>
      <c r="ALV33" s="2"/>
      <c r="ALW33" s="2"/>
      <c r="ALX33" s="2"/>
      <c r="ALY33" s="2"/>
      <c r="ALZ33" s="2"/>
      <c r="AMA33" s="2"/>
      <c r="AMB33" s="2"/>
      <c r="AMC33" s="2"/>
      <c r="AMD33" s="2"/>
      <c r="AME33" s="2"/>
      <c r="AMF33" s="2"/>
      <c r="AMG33" s="2"/>
      <c r="AMH33" s="2"/>
      <c r="AMI33" s="2"/>
      <c r="AMJ33" s="2"/>
      <c r="AMK33" s="2"/>
      <c r="AML33" s="2"/>
      <c r="AMM33" s="2"/>
      <c r="AMN33" s="2"/>
      <c r="AMO33" s="2"/>
      <c r="AMP33" s="2"/>
      <c r="AMQ33" s="2"/>
      <c r="AMR33" s="2"/>
      <c r="AMS33" s="2"/>
      <c r="AMT33" s="2"/>
      <c r="AMU33" s="2"/>
      <c r="AMV33" s="2"/>
      <c r="AMW33" s="2"/>
      <c r="AMX33" s="2"/>
      <c r="AMY33" s="2"/>
      <c r="AMZ33" s="2"/>
      <c r="ANA33" s="2"/>
      <c r="ANB33" s="2"/>
      <c r="ANC33" s="2"/>
      <c r="AND33" s="2"/>
      <c r="ANE33" s="2"/>
      <c r="ANF33" s="2"/>
      <c r="ANG33" s="2"/>
      <c r="ANH33" s="2"/>
      <c r="ANI33" s="2"/>
      <c r="ANJ33" s="2"/>
      <c r="ANK33" s="2"/>
      <c r="ANL33" s="2"/>
      <c r="ANM33" s="2"/>
      <c r="ANN33" s="2"/>
      <c r="ANO33" s="2"/>
      <c r="ANP33" s="2"/>
      <c r="ANQ33" s="2"/>
      <c r="ANR33" s="2"/>
      <c r="ANS33" s="2"/>
      <c r="ANT33" s="2"/>
      <c r="ANU33" s="2"/>
      <c r="ANV33" s="2"/>
      <c r="ANW33" s="2"/>
      <c r="ANX33" s="2"/>
      <c r="ANY33" s="2"/>
      <c r="ANZ33" s="2"/>
      <c r="AOA33" s="2"/>
      <c r="AOB33" s="2"/>
      <c r="AOC33" s="2"/>
      <c r="AOD33" s="2"/>
      <c r="AOE33" s="2"/>
      <c r="AOF33" s="2"/>
      <c r="AOG33" s="2"/>
      <c r="AOH33" s="2"/>
      <c r="AOI33" s="2"/>
      <c r="AOJ33" s="2"/>
      <c r="AOK33" s="2"/>
      <c r="AOL33" s="2"/>
      <c r="AOM33" s="2"/>
      <c r="AON33" s="2"/>
      <c r="AOO33" s="2"/>
      <c r="AOP33" s="2"/>
      <c r="AOQ33" s="2"/>
      <c r="AOR33" s="2"/>
      <c r="AOS33" s="2"/>
      <c r="AOT33" s="2"/>
      <c r="AOU33" s="2"/>
      <c r="AOV33" s="2"/>
      <c r="AOW33" s="2"/>
      <c r="AOX33" s="2"/>
      <c r="AOY33" s="2"/>
      <c r="AOZ33" s="2"/>
      <c r="APA33" s="2"/>
      <c r="APB33" s="2"/>
      <c r="APC33" s="2"/>
      <c r="APD33" s="2"/>
      <c r="APE33" s="2"/>
      <c r="APF33" s="2"/>
      <c r="APG33" s="2"/>
      <c r="APH33" s="2"/>
      <c r="API33" s="2"/>
      <c r="APJ33" s="2"/>
      <c r="APK33" s="2"/>
      <c r="APL33" s="2"/>
      <c r="APM33" s="2"/>
      <c r="APN33" s="2"/>
      <c r="APO33" s="2"/>
      <c r="APP33" s="2"/>
      <c r="APQ33" s="2"/>
      <c r="APR33" s="2"/>
      <c r="APS33" s="2"/>
      <c r="APT33" s="2"/>
      <c r="APU33" s="2"/>
      <c r="APV33" s="2"/>
      <c r="APW33" s="2"/>
      <c r="APX33" s="2"/>
      <c r="APY33" s="2"/>
      <c r="APZ33" s="2"/>
      <c r="AQA33" s="2"/>
      <c r="AQB33" s="2"/>
      <c r="AQC33" s="2"/>
      <c r="AQD33" s="2"/>
      <c r="AQE33" s="2"/>
      <c r="AQF33" s="2"/>
      <c r="AQG33" s="2"/>
      <c r="AQH33" s="2"/>
      <c r="AQI33" s="2"/>
      <c r="AQJ33" s="2"/>
      <c r="AQK33" s="2"/>
      <c r="AQL33" s="2"/>
      <c r="AQM33" s="2"/>
      <c r="AQN33" s="2"/>
      <c r="AQO33" s="2"/>
      <c r="AQP33" s="2"/>
      <c r="AQQ33" s="2"/>
      <c r="AQR33" s="2"/>
      <c r="AQS33" s="2"/>
      <c r="AQT33" s="2"/>
      <c r="AQU33" s="2"/>
      <c r="AQV33" s="2"/>
      <c r="AQW33" s="2"/>
      <c r="AQX33" s="2"/>
      <c r="AQY33" s="2"/>
      <c r="AQZ33" s="2"/>
      <c r="ARA33" s="2"/>
      <c r="ARB33" s="2"/>
      <c r="ARC33" s="2"/>
      <c r="ARD33" s="2"/>
      <c r="ARE33" s="2"/>
      <c r="ARF33" s="2"/>
      <c r="ARG33" s="2"/>
      <c r="ARH33" s="2"/>
      <c r="ARI33" s="2"/>
      <c r="ARJ33" s="2"/>
      <c r="ARK33" s="2"/>
      <c r="ARL33" s="2"/>
      <c r="ARM33" s="2"/>
      <c r="ARN33" s="2"/>
      <c r="ARO33" s="2"/>
      <c r="ARP33" s="2"/>
      <c r="ARQ33" s="2"/>
      <c r="ARR33" s="2"/>
      <c r="ARS33" s="2"/>
      <c r="ART33" s="2"/>
      <c r="ARU33" s="2"/>
      <c r="ARV33" s="2"/>
      <c r="ARW33" s="2"/>
      <c r="ARX33" s="2"/>
      <c r="ARY33" s="2"/>
      <c r="ARZ33" s="2"/>
      <c r="ASA33" s="2"/>
      <c r="ASB33" s="2"/>
      <c r="ASC33" s="2"/>
      <c r="ASD33" s="2"/>
      <c r="ASE33" s="2"/>
      <c r="ASF33" s="2"/>
      <c r="ASG33" s="2"/>
      <c r="ASH33" s="2"/>
      <c r="ASI33" s="2"/>
      <c r="ASJ33" s="2"/>
      <c r="ASK33" s="2"/>
      <c r="ASL33" s="2"/>
      <c r="ASM33" s="2"/>
      <c r="ASN33" s="2"/>
      <c r="ASO33" s="2"/>
      <c r="ASP33" s="2"/>
      <c r="ASQ33" s="2"/>
      <c r="ASR33" s="2"/>
      <c r="ASS33" s="2"/>
      <c r="AST33" s="2"/>
      <c r="ASU33" s="2"/>
      <c r="ASV33" s="2"/>
      <c r="ASW33" s="2"/>
      <c r="ASX33" s="2"/>
      <c r="ASY33" s="2"/>
      <c r="ASZ33" s="2"/>
      <c r="ATA33" s="2"/>
      <c r="ATB33" s="2"/>
      <c r="ATC33" s="2"/>
      <c r="ATD33" s="2"/>
      <c r="ATE33" s="2"/>
      <c r="ATF33" s="2"/>
      <c r="ATG33" s="2"/>
      <c r="ATH33" s="2"/>
      <c r="ATI33" s="2"/>
      <c r="ATJ33" s="2"/>
      <c r="ATK33" s="2"/>
      <c r="ATL33" s="2"/>
      <c r="ATM33" s="2"/>
      <c r="ATN33" s="2"/>
      <c r="ATO33" s="2"/>
      <c r="ATP33" s="2"/>
      <c r="ATQ33" s="2"/>
      <c r="ATR33" s="2"/>
      <c r="ATS33" s="2"/>
      <c r="ATT33" s="2"/>
      <c r="ATU33" s="2"/>
      <c r="ATV33" s="2"/>
      <c r="ATW33" s="2"/>
      <c r="ATX33" s="2"/>
      <c r="ATY33" s="2"/>
      <c r="ATZ33" s="2"/>
      <c r="AUA33" s="2"/>
      <c r="AUB33" s="2"/>
      <c r="AUC33" s="2"/>
      <c r="AUD33" s="2"/>
      <c r="AUE33" s="2"/>
      <c r="AUF33" s="2"/>
      <c r="AUG33" s="2"/>
      <c r="AUH33" s="2"/>
      <c r="AUI33" s="2"/>
      <c r="AUJ33" s="2"/>
      <c r="AUK33" s="2"/>
      <c r="AUL33" s="2"/>
      <c r="AUM33" s="2"/>
      <c r="AUN33" s="2"/>
      <c r="AUO33" s="2"/>
      <c r="AUP33" s="2"/>
      <c r="AUQ33" s="2"/>
      <c r="AUR33" s="2"/>
      <c r="AUS33" s="2"/>
      <c r="AUT33" s="2"/>
      <c r="AUU33" s="2"/>
      <c r="AUV33" s="2"/>
      <c r="AUW33" s="2"/>
      <c r="AUX33" s="2"/>
      <c r="AUY33" s="2"/>
      <c r="AUZ33" s="2"/>
      <c r="AVA33" s="2"/>
      <c r="AVB33" s="2"/>
      <c r="AVC33" s="2"/>
      <c r="AVD33" s="2"/>
      <c r="AVE33" s="2"/>
      <c r="AVF33" s="2"/>
      <c r="AVG33" s="2"/>
      <c r="AVH33" s="2"/>
      <c r="AVI33" s="2"/>
      <c r="AVJ33" s="2"/>
      <c r="AVK33" s="2"/>
      <c r="AVL33" s="2"/>
      <c r="AVM33" s="2"/>
      <c r="AVN33" s="2"/>
      <c r="AVO33" s="2"/>
      <c r="AVP33" s="2"/>
      <c r="AVQ33" s="2"/>
      <c r="AVR33" s="2"/>
      <c r="AVS33" s="2"/>
      <c r="AVT33" s="2"/>
      <c r="AVU33" s="2"/>
      <c r="AVV33" s="2"/>
      <c r="AVW33" s="2"/>
      <c r="AVX33" s="2"/>
      <c r="AVY33" s="2"/>
      <c r="AVZ33" s="2"/>
      <c r="AWA33" s="2"/>
      <c r="AWB33" s="2"/>
      <c r="AWC33" s="2"/>
      <c r="AWD33" s="2"/>
      <c r="AWE33" s="2"/>
      <c r="AWF33" s="2"/>
      <c r="AWG33" s="2"/>
      <c r="AWH33" s="2"/>
      <c r="AWI33" s="2"/>
      <c r="AWJ33" s="2"/>
      <c r="AWK33" s="2"/>
      <c r="AWL33" s="2"/>
      <c r="AWM33" s="2"/>
      <c r="AWN33" s="2"/>
      <c r="AWO33" s="2"/>
      <c r="AWP33" s="2"/>
      <c r="AWQ33" s="2"/>
      <c r="AWR33" s="2"/>
      <c r="AWS33" s="2"/>
      <c r="AWT33" s="2"/>
      <c r="AWU33" s="2"/>
      <c r="AWV33" s="2"/>
      <c r="AWW33" s="2"/>
      <c r="AWX33" s="2"/>
      <c r="AWY33" s="2"/>
      <c r="AWZ33" s="2"/>
      <c r="AXA33" s="2"/>
      <c r="AXB33" s="2"/>
      <c r="AXC33" s="2"/>
      <c r="AXD33" s="2"/>
      <c r="AXE33" s="2"/>
      <c r="AXF33" s="2"/>
      <c r="AXG33" s="2"/>
      <c r="AXH33" s="2"/>
      <c r="AXI33" s="2"/>
      <c r="AXJ33" s="2"/>
      <c r="AXK33" s="2"/>
      <c r="AXL33" s="2"/>
      <c r="AXM33" s="2"/>
      <c r="AXN33" s="2"/>
      <c r="AXO33" s="2"/>
      <c r="AXP33" s="2"/>
      <c r="AXQ33" s="2"/>
      <c r="AXR33" s="2"/>
      <c r="AXS33" s="2"/>
      <c r="AXT33" s="2"/>
      <c r="AXU33" s="2"/>
      <c r="AXV33" s="2"/>
      <c r="AXW33" s="2"/>
      <c r="AXX33" s="2"/>
      <c r="AXY33" s="2"/>
      <c r="AXZ33" s="2"/>
      <c r="AYA33" s="2"/>
      <c r="AYB33" s="2"/>
      <c r="AYC33" s="2"/>
      <c r="AYD33" s="2"/>
      <c r="AYE33" s="2"/>
      <c r="AYF33" s="2"/>
      <c r="AYG33" s="2"/>
      <c r="AYH33" s="2"/>
      <c r="AYI33" s="2"/>
      <c r="AYJ33" s="2"/>
      <c r="AYK33" s="2"/>
      <c r="AYL33" s="2"/>
      <c r="AYM33" s="2"/>
      <c r="AYN33" s="2"/>
      <c r="AYO33" s="2"/>
      <c r="AYP33" s="2"/>
      <c r="AYQ33" s="2"/>
      <c r="AYR33" s="2"/>
      <c r="AYS33" s="2"/>
      <c r="AYT33" s="2"/>
      <c r="AYU33" s="2"/>
      <c r="AYV33" s="2"/>
      <c r="AYW33" s="2"/>
      <c r="AYX33" s="2"/>
      <c r="AYY33" s="2"/>
      <c r="AYZ33" s="2"/>
      <c r="AZA33" s="2"/>
      <c r="AZB33" s="2"/>
      <c r="AZC33" s="2"/>
      <c r="AZD33" s="2"/>
      <c r="AZE33" s="2"/>
      <c r="AZF33" s="2"/>
      <c r="AZG33" s="2"/>
      <c r="AZH33" s="2"/>
      <c r="AZI33" s="2"/>
      <c r="AZJ33" s="2"/>
      <c r="AZK33" s="2"/>
      <c r="AZL33" s="2"/>
      <c r="AZM33" s="2"/>
      <c r="AZN33" s="2"/>
      <c r="AZO33" s="2"/>
      <c r="AZP33" s="2"/>
      <c r="AZQ33" s="2"/>
      <c r="AZR33" s="2"/>
      <c r="AZS33" s="2"/>
      <c r="AZT33" s="2"/>
      <c r="AZU33" s="2"/>
      <c r="AZV33" s="2"/>
      <c r="AZW33" s="2"/>
      <c r="AZX33" s="2"/>
      <c r="AZY33" s="2"/>
      <c r="AZZ33" s="2"/>
      <c r="BAA33" s="2"/>
      <c r="BAB33" s="2"/>
      <c r="BAC33" s="2"/>
      <c r="BAD33" s="2"/>
      <c r="BAE33" s="2"/>
      <c r="BAF33" s="2"/>
      <c r="BAG33" s="2"/>
      <c r="BAH33" s="2"/>
      <c r="BAI33" s="2"/>
      <c r="BAJ33" s="2"/>
      <c r="BAK33" s="2"/>
      <c r="BAL33" s="2"/>
      <c r="BAM33" s="2"/>
      <c r="BAN33" s="2"/>
      <c r="BAO33" s="2"/>
      <c r="BAP33" s="2"/>
      <c r="BAQ33" s="2"/>
      <c r="BAR33" s="2"/>
      <c r="BAS33" s="2"/>
      <c r="BAT33" s="2"/>
      <c r="BAU33" s="2"/>
      <c r="BAV33" s="2"/>
      <c r="BAW33" s="2"/>
      <c r="BAX33" s="2"/>
      <c r="BAY33" s="2"/>
      <c r="BAZ33" s="2"/>
      <c r="BBA33" s="2"/>
      <c r="BBB33" s="2"/>
      <c r="BBC33" s="2"/>
      <c r="BBD33" s="2"/>
      <c r="BBE33" s="2"/>
      <c r="BBF33" s="2"/>
      <c r="BBG33" s="2"/>
      <c r="BBH33" s="2"/>
      <c r="BBI33" s="2"/>
      <c r="BBJ33" s="2"/>
      <c r="BBK33" s="2"/>
      <c r="BBL33" s="2"/>
      <c r="BBM33" s="2"/>
      <c r="BBN33" s="2"/>
      <c r="BBO33" s="2"/>
      <c r="BBP33" s="2"/>
      <c r="BBQ33" s="2"/>
      <c r="BBR33" s="2"/>
      <c r="BBS33" s="2"/>
      <c r="BBT33" s="2"/>
      <c r="BBU33" s="2"/>
      <c r="BBV33" s="2"/>
      <c r="BBW33" s="2"/>
      <c r="BBX33" s="2"/>
      <c r="BBY33" s="2"/>
      <c r="BBZ33" s="2"/>
      <c r="BCA33" s="2"/>
      <c r="BCB33" s="2"/>
      <c r="BCC33" s="2"/>
      <c r="BCD33" s="2"/>
      <c r="BCE33" s="2"/>
      <c r="BCF33" s="2"/>
      <c r="BCG33" s="2"/>
      <c r="BCH33" s="2"/>
      <c r="BCI33" s="2"/>
      <c r="BCJ33" s="2"/>
      <c r="BCK33" s="2"/>
      <c r="BCL33" s="2"/>
      <c r="BCM33" s="2"/>
      <c r="BCN33" s="2"/>
      <c r="BCO33" s="2"/>
      <c r="BCP33" s="2"/>
      <c r="BCQ33" s="2"/>
      <c r="BCR33" s="2"/>
      <c r="BCS33" s="2"/>
      <c r="BCT33" s="2"/>
      <c r="BCU33" s="2"/>
      <c r="BCV33" s="2"/>
      <c r="BCW33" s="2"/>
      <c r="BCX33" s="2"/>
      <c r="BCY33" s="2"/>
      <c r="BCZ33" s="2"/>
      <c r="BDA33" s="2"/>
      <c r="BDB33" s="2"/>
      <c r="BDC33" s="2"/>
      <c r="BDD33" s="2"/>
      <c r="BDE33" s="2"/>
      <c r="BDF33" s="2"/>
      <c r="BDG33" s="2"/>
      <c r="BDH33" s="2"/>
      <c r="BDI33" s="2"/>
      <c r="BDJ33" s="2"/>
      <c r="BDK33" s="2"/>
      <c r="BDL33" s="2"/>
      <c r="BDM33" s="2"/>
      <c r="BDN33" s="2"/>
      <c r="BDO33" s="2"/>
      <c r="BDP33" s="2"/>
      <c r="BDQ33" s="2"/>
      <c r="BDR33" s="2"/>
      <c r="BDS33" s="2"/>
      <c r="BDT33" s="2"/>
      <c r="BDU33" s="2"/>
      <c r="BDV33" s="2"/>
      <c r="BDW33" s="2"/>
      <c r="BDX33" s="2"/>
      <c r="BDY33" s="2"/>
      <c r="BDZ33" s="2"/>
      <c r="BEA33" s="2"/>
      <c r="BEB33" s="2"/>
      <c r="BEC33" s="2"/>
      <c r="BED33" s="2"/>
      <c r="BEE33" s="2"/>
      <c r="BEF33" s="2"/>
      <c r="BEG33" s="2"/>
      <c r="BEH33" s="2"/>
      <c r="BEI33" s="2"/>
      <c r="BEJ33" s="2"/>
      <c r="BEK33" s="2"/>
      <c r="BEL33" s="2"/>
      <c r="BEM33" s="2"/>
      <c r="BEN33" s="2"/>
      <c r="BEO33" s="2"/>
      <c r="BEP33" s="2"/>
      <c r="BEQ33" s="2"/>
      <c r="BER33" s="2"/>
      <c r="BES33" s="2"/>
      <c r="BET33" s="2"/>
      <c r="BEU33" s="2"/>
      <c r="BEV33" s="2"/>
      <c r="BEW33" s="2"/>
      <c r="BEX33" s="2"/>
      <c r="BEY33" s="2"/>
      <c r="BEZ33" s="2"/>
      <c r="BFA33" s="2"/>
      <c r="BFB33" s="2"/>
      <c r="BFC33" s="2"/>
      <c r="BFD33" s="2"/>
      <c r="BFE33" s="2"/>
      <c r="BFF33" s="2"/>
      <c r="BFG33" s="2"/>
      <c r="BFH33" s="2"/>
      <c r="BFI33" s="2"/>
      <c r="BFJ33" s="2"/>
      <c r="BFK33" s="2"/>
      <c r="BFL33" s="2"/>
      <c r="BFM33" s="2"/>
      <c r="BFN33" s="2"/>
      <c r="BFO33" s="2"/>
      <c r="BFP33" s="2"/>
      <c r="BFQ33" s="2"/>
      <c r="BFR33" s="2"/>
      <c r="BFS33" s="2"/>
      <c r="BFT33" s="2"/>
      <c r="BFU33" s="2"/>
      <c r="BFV33" s="2"/>
      <c r="BFW33" s="2"/>
      <c r="BFX33" s="2"/>
      <c r="BFY33" s="2"/>
      <c r="BFZ33" s="2"/>
      <c r="BGA33" s="2"/>
      <c r="BGB33" s="2"/>
      <c r="BGC33" s="2"/>
      <c r="BGD33" s="2"/>
      <c r="BGE33" s="2"/>
      <c r="BGF33" s="2"/>
      <c r="BGG33" s="2"/>
      <c r="BGH33" s="2"/>
      <c r="BGI33" s="2"/>
      <c r="BGJ33" s="2"/>
      <c r="BGK33" s="2"/>
      <c r="BGL33" s="2"/>
      <c r="BGM33" s="2"/>
      <c r="BGN33" s="2"/>
      <c r="BGO33" s="2"/>
      <c r="BGP33" s="2"/>
      <c r="BGQ33" s="2"/>
      <c r="BGR33" s="2"/>
      <c r="BGS33" s="2"/>
      <c r="BGT33" s="2"/>
      <c r="BGU33" s="2"/>
      <c r="BGV33" s="2"/>
      <c r="BGW33" s="2"/>
      <c r="BGX33" s="2"/>
      <c r="BGY33" s="2"/>
      <c r="BGZ33" s="2"/>
      <c r="BHA33" s="2"/>
      <c r="BHB33" s="2"/>
      <c r="BHC33" s="2"/>
      <c r="BHD33" s="2"/>
      <c r="BHE33" s="2"/>
      <c r="BHF33" s="2"/>
      <c r="BHG33" s="2"/>
      <c r="BHH33" s="2"/>
      <c r="BHI33" s="2"/>
      <c r="BHJ33" s="2"/>
      <c r="BHK33" s="2"/>
      <c r="BHL33" s="2"/>
      <c r="BHM33" s="2"/>
      <c r="BHN33" s="2"/>
      <c r="BHO33" s="2"/>
      <c r="BHP33" s="2"/>
      <c r="BHQ33" s="2"/>
      <c r="BHR33" s="2"/>
      <c r="BHS33" s="2"/>
      <c r="BHT33" s="2"/>
      <c r="BHU33" s="2"/>
      <c r="BHV33" s="2"/>
      <c r="BHW33" s="2"/>
      <c r="BHX33" s="2"/>
      <c r="BHY33" s="2"/>
      <c r="BHZ33" s="2"/>
      <c r="BIA33" s="2"/>
      <c r="BIB33" s="2"/>
      <c r="BIC33" s="2"/>
      <c r="BID33" s="2"/>
      <c r="BIE33" s="2"/>
      <c r="BIF33" s="2"/>
      <c r="BIG33" s="2"/>
      <c r="BIH33" s="2"/>
      <c r="BII33" s="2"/>
      <c r="BIJ33" s="2"/>
      <c r="BIK33" s="2"/>
      <c r="BIL33" s="2"/>
      <c r="BIM33" s="2"/>
      <c r="BIN33" s="2"/>
      <c r="BIO33" s="2"/>
      <c r="BIP33" s="2"/>
      <c r="BIQ33" s="2"/>
      <c r="BIR33" s="2"/>
      <c r="BIS33" s="2"/>
      <c r="BIT33" s="2"/>
      <c r="BIU33" s="2"/>
      <c r="BIV33" s="2"/>
      <c r="BIW33" s="2"/>
      <c r="BIX33" s="2"/>
      <c r="BIY33" s="2"/>
      <c r="BIZ33" s="2"/>
      <c r="BJA33" s="2"/>
      <c r="BJB33" s="2"/>
      <c r="BJC33" s="2"/>
      <c r="BJD33" s="2"/>
      <c r="BJE33" s="2"/>
      <c r="BJF33" s="2"/>
      <c r="BJG33" s="2"/>
      <c r="BJH33" s="2"/>
      <c r="BJI33" s="2"/>
      <c r="BJJ33" s="2"/>
      <c r="BJK33" s="2"/>
      <c r="BJL33" s="2"/>
      <c r="BJM33" s="2"/>
      <c r="BJN33" s="2"/>
      <c r="BJO33" s="2"/>
      <c r="BJP33" s="2"/>
      <c r="BJQ33" s="2"/>
      <c r="BJR33" s="2"/>
      <c r="BJS33" s="2"/>
      <c r="BJT33" s="2"/>
      <c r="BJU33" s="2"/>
      <c r="BJV33" s="2"/>
      <c r="BJW33" s="2"/>
      <c r="BJX33" s="2"/>
      <c r="BJY33" s="2"/>
      <c r="BJZ33" s="2"/>
      <c r="BKA33" s="2"/>
      <c r="BKB33" s="2"/>
      <c r="BKC33" s="2"/>
      <c r="BKD33" s="2"/>
      <c r="BKE33" s="2"/>
      <c r="BKF33" s="2"/>
      <c r="BKG33" s="2"/>
      <c r="BKH33" s="2"/>
      <c r="BKI33" s="2"/>
      <c r="BKJ33" s="2"/>
      <c r="BKK33" s="2"/>
      <c r="BKL33" s="2"/>
      <c r="BKM33" s="2"/>
      <c r="BKN33" s="2"/>
      <c r="BKO33" s="2"/>
      <c r="BKP33" s="2"/>
      <c r="BKQ33" s="2"/>
      <c r="BKR33" s="2"/>
      <c r="BKS33" s="2"/>
      <c r="BKT33" s="2"/>
      <c r="BKU33" s="2"/>
      <c r="BKV33" s="2"/>
      <c r="BKW33" s="2"/>
      <c r="BKX33" s="2"/>
      <c r="BKY33" s="2"/>
      <c r="BKZ33" s="2"/>
      <c r="BLA33" s="2"/>
      <c r="BLB33" s="2"/>
      <c r="BLC33" s="2"/>
      <c r="BLD33" s="2"/>
      <c r="BLE33" s="2"/>
      <c r="BLF33" s="2"/>
      <c r="BLG33" s="2"/>
      <c r="BLH33" s="2"/>
      <c r="BLI33" s="2"/>
      <c r="BLJ33" s="2"/>
      <c r="BLK33" s="2"/>
      <c r="BLL33" s="2"/>
      <c r="BLM33" s="2"/>
      <c r="BLN33" s="2"/>
      <c r="BLO33" s="2"/>
      <c r="BLP33" s="2"/>
      <c r="BLQ33" s="2"/>
      <c r="BLR33" s="2"/>
      <c r="BLS33" s="2"/>
      <c r="BLT33" s="2"/>
      <c r="BLU33" s="2"/>
      <c r="BLV33" s="2"/>
      <c r="BLW33" s="2"/>
      <c r="BLX33" s="2"/>
      <c r="BLY33" s="2"/>
      <c r="BLZ33" s="2"/>
      <c r="BMA33" s="2"/>
      <c r="BMB33" s="2"/>
      <c r="BMC33" s="2"/>
      <c r="BMD33" s="2"/>
      <c r="BME33" s="2"/>
      <c r="BMF33" s="2"/>
      <c r="BMG33" s="2"/>
      <c r="BMH33" s="2"/>
      <c r="BMI33" s="2"/>
      <c r="BMJ33" s="2"/>
      <c r="BMK33" s="2"/>
      <c r="BML33" s="2"/>
      <c r="BMM33" s="2"/>
      <c r="BMN33" s="2"/>
      <c r="BMO33" s="2"/>
      <c r="BMP33" s="2"/>
      <c r="BMQ33" s="2"/>
      <c r="BMR33" s="2"/>
      <c r="BMS33" s="2"/>
      <c r="BMT33" s="2"/>
      <c r="BMU33" s="2"/>
      <c r="BMV33" s="2"/>
      <c r="BMW33" s="2"/>
      <c r="BMX33" s="2"/>
      <c r="BMY33" s="2"/>
      <c r="BMZ33" s="2"/>
      <c r="BNA33" s="2"/>
      <c r="BNB33" s="2"/>
      <c r="BNC33" s="2"/>
      <c r="BND33" s="2"/>
      <c r="BNE33" s="2"/>
      <c r="BNF33" s="2"/>
      <c r="BNG33" s="2"/>
      <c r="BNH33" s="2"/>
      <c r="BNI33" s="2"/>
      <c r="BNJ33" s="2"/>
      <c r="BNK33" s="2"/>
      <c r="BNL33" s="2"/>
      <c r="BNM33" s="2"/>
      <c r="BNN33" s="2"/>
      <c r="BNO33" s="2"/>
      <c r="BNP33" s="2"/>
      <c r="BNQ33" s="2"/>
      <c r="BNR33" s="2"/>
      <c r="BNS33" s="2"/>
      <c r="BNT33" s="2"/>
      <c r="BNU33" s="2"/>
      <c r="BNV33" s="2"/>
      <c r="BNW33" s="2"/>
      <c r="BNX33" s="2"/>
      <c r="BNY33" s="2"/>
      <c r="BNZ33" s="2"/>
      <c r="BOA33" s="2"/>
      <c r="BOB33" s="2"/>
      <c r="BOC33" s="2"/>
      <c r="BOD33" s="2"/>
      <c r="BOE33" s="2"/>
      <c r="BOF33" s="2"/>
      <c r="BOG33" s="2"/>
      <c r="BOH33" s="2"/>
      <c r="BOI33" s="2"/>
      <c r="BOJ33" s="2"/>
      <c r="BOK33" s="2"/>
      <c r="BOL33" s="2"/>
      <c r="BOM33" s="2"/>
      <c r="BON33" s="2"/>
      <c r="BOO33" s="2"/>
      <c r="BOP33" s="2"/>
      <c r="BOQ33" s="2"/>
      <c r="BOR33" s="2"/>
      <c r="BOS33" s="2"/>
      <c r="BOT33" s="2"/>
      <c r="BOU33" s="2"/>
      <c r="BOV33" s="2"/>
      <c r="BOW33" s="2"/>
      <c r="BOX33" s="2"/>
      <c r="BOY33" s="2"/>
      <c r="BOZ33" s="2"/>
      <c r="BPA33" s="2"/>
      <c r="BPB33" s="2"/>
      <c r="BPC33" s="2"/>
      <c r="BPD33" s="2"/>
      <c r="BPE33" s="2"/>
      <c r="BPF33" s="2"/>
      <c r="BPG33" s="2"/>
      <c r="BPH33" s="2"/>
      <c r="BPI33" s="2"/>
      <c r="BPJ33" s="2"/>
      <c r="BPK33" s="2"/>
      <c r="BPL33" s="2"/>
      <c r="BPM33" s="2"/>
      <c r="BPN33" s="2"/>
      <c r="BPO33" s="2"/>
      <c r="BPP33" s="2"/>
      <c r="BPQ33" s="2"/>
      <c r="BPR33" s="2"/>
      <c r="BPS33" s="2"/>
      <c r="BPT33" s="2"/>
      <c r="BPU33" s="2"/>
      <c r="BPV33" s="2"/>
      <c r="BPW33" s="2"/>
      <c r="BPX33" s="2"/>
      <c r="BPY33" s="2"/>
      <c r="BPZ33" s="2"/>
      <c r="BQA33" s="2"/>
      <c r="BQB33" s="2"/>
      <c r="BQC33" s="2"/>
      <c r="BQD33" s="2"/>
      <c r="BQE33" s="2"/>
      <c r="BQF33" s="2"/>
      <c r="BQG33" s="2"/>
      <c r="BQH33" s="2"/>
      <c r="BQI33" s="2"/>
      <c r="BQJ33" s="2"/>
      <c r="BQK33" s="2"/>
      <c r="BQL33" s="2"/>
      <c r="BQM33" s="2"/>
      <c r="BQN33" s="2"/>
      <c r="BQO33" s="2"/>
      <c r="BQP33" s="2"/>
      <c r="BQQ33" s="2"/>
      <c r="BQR33" s="2"/>
      <c r="BQS33" s="2"/>
      <c r="BQT33" s="2"/>
      <c r="BQU33" s="2"/>
      <c r="BQV33" s="2"/>
      <c r="BQW33" s="2"/>
      <c r="BQX33" s="2"/>
      <c r="BQY33" s="2"/>
      <c r="BQZ33" s="2"/>
      <c r="BRA33" s="2"/>
      <c r="BRB33" s="2"/>
      <c r="BRC33" s="2"/>
      <c r="BRD33" s="2"/>
      <c r="BRE33" s="2"/>
      <c r="BRF33" s="2"/>
      <c r="BRG33" s="2"/>
      <c r="BRH33" s="2"/>
      <c r="BRI33" s="2"/>
      <c r="BRJ33" s="2"/>
      <c r="BRK33" s="2"/>
      <c r="BRL33" s="2"/>
      <c r="BRM33" s="2"/>
      <c r="BRN33" s="2"/>
      <c r="BRO33" s="2"/>
      <c r="BRP33" s="2"/>
      <c r="BRQ33" s="2"/>
      <c r="BRR33" s="2"/>
      <c r="BRS33" s="2"/>
      <c r="BRT33" s="2"/>
      <c r="BRU33" s="2"/>
      <c r="BRV33" s="2"/>
      <c r="BRW33" s="2"/>
      <c r="BRX33" s="2"/>
      <c r="BRY33" s="2"/>
      <c r="BRZ33" s="2"/>
      <c r="BSA33" s="2"/>
      <c r="BSB33" s="2"/>
      <c r="BSC33" s="2"/>
      <c r="BSD33" s="2"/>
      <c r="BSE33" s="2"/>
      <c r="BSF33" s="2"/>
      <c r="BSG33" s="2"/>
      <c r="BSH33" s="2"/>
      <c r="BSI33" s="2"/>
      <c r="BSJ33" s="2"/>
      <c r="BSK33" s="2"/>
      <c r="BSL33" s="2"/>
      <c r="BSM33" s="2"/>
      <c r="BSN33" s="2"/>
      <c r="BSO33" s="2"/>
      <c r="BSP33" s="2"/>
      <c r="BSQ33" s="2"/>
      <c r="BSR33" s="2"/>
      <c r="BSS33" s="2"/>
      <c r="BST33" s="2"/>
      <c r="BSU33" s="2"/>
      <c r="BSV33" s="2"/>
      <c r="BSW33" s="2"/>
      <c r="BSX33" s="2"/>
      <c r="BSY33" s="2"/>
      <c r="BSZ33" s="2"/>
      <c r="BTA33" s="2"/>
      <c r="BTB33" s="2"/>
      <c r="BTC33" s="2"/>
      <c r="BTD33" s="2"/>
      <c r="BTE33" s="2"/>
      <c r="BTF33" s="2"/>
      <c r="BTG33" s="2"/>
      <c r="BTH33" s="2"/>
      <c r="BTI33" s="2"/>
      <c r="BTJ33" s="2"/>
      <c r="BTK33" s="2"/>
      <c r="BTL33" s="2"/>
      <c r="BTM33" s="2"/>
      <c r="BTN33" s="2"/>
      <c r="BTO33" s="2"/>
      <c r="BTP33" s="2"/>
      <c r="BTQ33" s="2"/>
      <c r="BTR33" s="2"/>
      <c r="BTS33" s="2"/>
      <c r="BTT33" s="2"/>
      <c r="BTU33" s="2"/>
      <c r="BTV33" s="2"/>
      <c r="BTW33" s="2"/>
      <c r="BTX33" s="2"/>
      <c r="BTY33" s="2"/>
      <c r="BTZ33" s="2"/>
      <c r="BUA33" s="2"/>
      <c r="BUB33" s="2"/>
      <c r="BUC33" s="2"/>
      <c r="BUD33" s="2"/>
      <c r="BUE33" s="2"/>
      <c r="BUF33" s="2"/>
      <c r="BUG33" s="2"/>
      <c r="BUH33" s="2"/>
      <c r="BUI33" s="2"/>
      <c r="BUJ33" s="2"/>
      <c r="BUK33" s="2"/>
      <c r="BUL33" s="2"/>
      <c r="BUM33" s="2"/>
      <c r="BUN33" s="2"/>
      <c r="BUO33" s="2"/>
      <c r="BUP33" s="2"/>
      <c r="BUQ33" s="2"/>
      <c r="BUR33" s="2"/>
      <c r="BUS33" s="2"/>
      <c r="BUT33" s="2"/>
      <c r="BUU33" s="2"/>
      <c r="BUV33" s="2"/>
      <c r="BUW33" s="2"/>
      <c r="BUX33" s="2"/>
      <c r="BUY33" s="2"/>
      <c r="BUZ33" s="2"/>
      <c r="BVA33" s="2"/>
      <c r="BVB33" s="2"/>
      <c r="BVC33" s="2"/>
      <c r="BVD33" s="2"/>
      <c r="BVE33" s="2"/>
      <c r="BVF33" s="2"/>
      <c r="BVG33" s="2"/>
      <c r="BVH33" s="2"/>
      <c r="BVI33" s="2"/>
      <c r="BVJ33" s="2"/>
      <c r="BVK33" s="2"/>
      <c r="BVL33" s="2"/>
      <c r="BVM33" s="2"/>
      <c r="BVN33" s="2"/>
      <c r="BVO33" s="2"/>
      <c r="BVP33" s="2"/>
      <c r="BVQ33" s="2"/>
      <c r="BVR33" s="2"/>
      <c r="BVS33" s="2"/>
      <c r="BVT33" s="2"/>
      <c r="BVU33" s="2"/>
      <c r="BVV33" s="2"/>
      <c r="BVW33" s="2"/>
      <c r="BVX33" s="2"/>
      <c r="BVY33" s="2"/>
      <c r="BVZ33" s="2"/>
      <c r="BWA33" s="2"/>
      <c r="BWB33" s="2"/>
      <c r="BWC33" s="2"/>
      <c r="BWD33" s="2"/>
      <c r="BWE33" s="2"/>
      <c r="BWF33" s="2"/>
      <c r="BWG33" s="2"/>
      <c r="BWH33" s="2"/>
      <c r="BWI33" s="2"/>
      <c r="BWJ33" s="2"/>
      <c r="BWK33" s="2"/>
      <c r="BWL33" s="2"/>
      <c r="BWM33" s="2"/>
      <c r="BWN33" s="2"/>
      <c r="BWO33" s="2"/>
      <c r="BWP33" s="2"/>
      <c r="BWQ33" s="2"/>
      <c r="BWR33" s="2"/>
      <c r="BWS33" s="2"/>
      <c r="BWT33" s="2"/>
      <c r="BWU33" s="2"/>
      <c r="BWV33" s="2"/>
      <c r="BWW33" s="2"/>
      <c r="BWX33" s="2"/>
      <c r="BWY33" s="2"/>
      <c r="BWZ33" s="2"/>
      <c r="BXA33" s="2"/>
      <c r="BXB33" s="2"/>
      <c r="BXC33" s="2"/>
      <c r="BXD33" s="2"/>
      <c r="BXE33" s="2"/>
      <c r="BXF33" s="2"/>
      <c r="BXG33" s="2"/>
      <c r="BXH33" s="2"/>
      <c r="BXI33" s="2"/>
      <c r="BXJ33" s="2"/>
      <c r="BXK33" s="2"/>
      <c r="BXL33" s="2"/>
      <c r="BXM33" s="2"/>
      <c r="BXN33" s="2"/>
      <c r="BXO33" s="2"/>
      <c r="BXP33" s="2"/>
      <c r="BXQ33" s="2"/>
      <c r="BXR33" s="2"/>
      <c r="BXS33" s="2"/>
      <c r="BXT33" s="2"/>
      <c r="BXU33" s="2"/>
      <c r="BXV33" s="2"/>
      <c r="BXW33" s="2"/>
      <c r="BXX33" s="2"/>
      <c r="BXY33" s="2"/>
      <c r="BXZ33" s="2"/>
      <c r="BYA33" s="2"/>
      <c r="BYB33" s="2"/>
      <c r="BYC33" s="2"/>
      <c r="BYD33" s="2"/>
      <c r="BYE33" s="2"/>
      <c r="BYF33" s="2"/>
      <c r="BYG33" s="2"/>
      <c r="BYH33" s="2"/>
      <c r="BYI33" s="2"/>
      <c r="BYJ33" s="2"/>
      <c r="BYK33" s="2"/>
      <c r="BYL33" s="2"/>
      <c r="BYM33" s="2"/>
      <c r="BYN33" s="2"/>
      <c r="BYO33" s="2"/>
      <c r="BYP33" s="2"/>
      <c r="BYQ33" s="2"/>
      <c r="BYR33" s="2"/>
      <c r="BYS33" s="2"/>
      <c r="BYT33" s="2"/>
      <c r="BYU33" s="2"/>
      <c r="BYV33" s="2"/>
      <c r="BYW33" s="2"/>
      <c r="BYX33" s="2"/>
      <c r="BYY33" s="2"/>
      <c r="BYZ33" s="2"/>
      <c r="BZA33" s="2"/>
      <c r="BZB33" s="2"/>
      <c r="BZC33" s="2"/>
      <c r="BZD33" s="2"/>
      <c r="BZE33" s="2"/>
      <c r="BZF33" s="2"/>
      <c r="BZG33" s="2"/>
      <c r="BZH33" s="2"/>
      <c r="BZI33" s="2"/>
      <c r="BZJ33" s="2"/>
      <c r="BZK33" s="2"/>
      <c r="BZL33" s="2"/>
      <c r="BZM33" s="2"/>
      <c r="BZN33" s="2"/>
      <c r="BZO33" s="2"/>
      <c r="BZP33" s="2"/>
      <c r="BZQ33" s="2"/>
      <c r="BZR33" s="2"/>
      <c r="BZS33" s="2"/>
      <c r="BZT33" s="2"/>
      <c r="BZU33" s="2"/>
      <c r="BZV33" s="2"/>
      <c r="BZW33" s="2"/>
      <c r="BZX33" s="2"/>
      <c r="BZY33" s="2"/>
      <c r="BZZ33" s="2"/>
      <c r="CAA33" s="2"/>
      <c r="CAB33" s="2"/>
      <c r="CAC33" s="2"/>
      <c r="CAD33" s="2"/>
      <c r="CAE33" s="2"/>
      <c r="CAF33" s="2"/>
      <c r="CAG33" s="2"/>
      <c r="CAH33" s="2"/>
      <c r="CAI33" s="2"/>
      <c r="CAJ33" s="2"/>
      <c r="CAK33" s="2"/>
      <c r="CAL33" s="2"/>
      <c r="CAM33" s="2"/>
      <c r="CAN33" s="2"/>
      <c r="CAO33" s="2"/>
      <c r="CAP33" s="2"/>
      <c r="CAQ33" s="2"/>
      <c r="CAR33" s="2"/>
      <c r="CAS33" s="2"/>
      <c r="CAT33" s="2"/>
      <c r="CAU33" s="2"/>
      <c r="CAV33" s="2"/>
      <c r="CAW33" s="2"/>
      <c r="CAX33" s="2"/>
      <c r="CAY33" s="2"/>
      <c r="CAZ33" s="2"/>
      <c r="CBA33" s="2"/>
      <c r="CBB33" s="2"/>
      <c r="CBC33" s="2"/>
      <c r="CBD33" s="2"/>
      <c r="CBE33" s="2"/>
      <c r="CBF33" s="2"/>
      <c r="CBG33" s="2"/>
      <c r="CBH33" s="2"/>
      <c r="CBI33" s="2"/>
      <c r="CBJ33" s="2"/>
      <c r="CBK33" s="2"/>
      <c r="CBL33" s="2"/>
      <c r="CBM33" s="2"/>
      <c r="CBN33" s="2"/>
      <c r="CBO33" s="2"/>
      <c r="CBP33" s="2"/>
      <c r="CBQ33" s="2"/>
      <c r="CBR33" s="2"/>
      <c r="CBS33" s="2"/>
      <c r="CBT33" s="2"/>
      <c r="CBU33" s="2"/>
      <c r="CBV33" s="2"/>
      <c r="CBW33" s="2"/>
      <c r="CBX33" s="2"/>
      <c r="CBY33" s="2"/>
      <c r="CBZ33" s="2"/>
      <c r="CCA33" s="2"/>
      <c r="CCB33" s="2"/>
      <c r="CCC33" s="2"/>
      <c r="CCD33" s="2"/>
      <c r="CCE33" s="2"/>
      <c r="CCF33" s="2"/>
      <c r="CCG33" s="2"/>
      <c r="CCH33" s="2"/>
      <c r="CCI33" s="2"/>
      <c r="CCJ33" s="2"/>
      <c r="CCK33" s="2"/>
      <c r="CCL33" s="2"/>
      <c r="CCM33" s="2"/>
      <c r="CCN33" s="2"/>
      <c r="CCO33" s="2"/>
      <c r="CCP33" s="2"/>
      <c r="CCQ33" s="2"/>
      <c r="CCR33" s="2"/>
      <c r="CCS33" s="2"/>
      <c r="CCT33" s="2"/>
      <c r="CCU33" s="2"/>
      <c r="CCV33" s="2"/>
      <c r="CCW33" s="2"/>
      <c r="CCX33" s="2"/>
      <c r="CCY33" s="2"/>
      <c r="CCZ33" s="2"/>
      <c r="CDA33" s="2"/>
      <c r="CDB33" s="2"/>
      <c r="CDC33" s="2"/>
      <c r="CDD33" s="2"/>
      <c r="CDE33" s="2"/>
      <c r="CDF33" s="2"/>
      <c r="CDG33" s="2"/>
      <c r="CDH33" s="2"/>
      <c r="CDI33" s="2"/>
      <c r="CDJ33" s="2"/>
      <c r="CDK33" s="2"/>
      <c r="CDL33" s="2"/>
      <c r="CDM33" s="2"/>
      <c r="CDN33" s="2"/>
      <c r="CDO33" s="2"/>
      <c r="CDP33" s="2"/>
      <c r="CDQ33" s="2"/>
      <c r="CDR33" s="2"/>
      <c r="CDS33" s="2"/>
      <c r="CDT33" s="2"/>
      <c r="CDU33" s="2"/>
      <c r="CDV33" s="2"/>
      <c r="CDW33" s="2"/>
      <c r="CDX33" s="2"/>
      <c r="CDY33" s="2"/>
      <c r="CDZ33" s="2"/>
      <c r="CEA33" s="2"/>
      <c r="CEB33" s="2"/>
      <c r="CEC33" s="2"/>
      <c r="CED33" s="2"/>
      <c r="CEE33" s="2"/>
      <c r="CEF33" s="2"/>
      <c r="CEG33" s="2"/>
      <c r="CEH33" s="2"/>
      <c r="CEI33" s="2"/>
      <c r="CEJ33" s="2"/>
      <c r="CEK33" s="2"/>
      <c r="CEL33" s="2"/>
      <c r="CEM33" s="2"/>
      <c r="CEN33" s="2"/>
      <c r="CEO33" s="2"/>
      <c r="CEP33" s="2"/>
      <c r="CEQ33" s="2"/>
      <c r="CER33" s="2"/>
      <c r="CES33" s="2"/>
      <c r="CET33" s="2"/>
      <c r="CEU33" s="2"/>
      <c r="CEV33" s="2"/>
      <c r="CEW33" s="2"/>
      <c r="CEX33" s="2"/>
      <c r="CEY33" s="2"/>
      <c r="CEZ33" s="2"/>
      <c r="CFA33" s="2"/>
      <c r="CFB33" s="2"/>
      <c r="CFC33" s="2"/>
      <c r="CFD33" s="2"/>
      <c r="CFE33" s="2"/>
      <c r="CFF33" s="2"/>
      <c r="CFG33" s="2"/>
      <c r="CFH33" s="2"/>
      <c r="CFI33" s="2"/>
      <c r="CFJ33" s="2"/>
      <c r="CFK33" s="2"/>
      <c r="CFL33" s="2"/>
      <c r="CFM33" s="2"/>
      <c r="CFN33" s="2"/>
      <c r="CFO33" s="2"/>
      <c r="CFP33" s="2"/>
      <c r="CFQ33" s="2"/>
      <c r="CFR33" s="2"/>
      <c r="CFS33" s="2"/>
      <c r="CFT33" s="2"/>
      <c r="CFU33" s="2"/>
      <c r="CFV33" s="2"/>
      <c r="CFW33" s="2"/>
      <c r="CFX33" s="2"/>
      <c r="CFY33" s="2"/>
      <c r="CFZ33" s="2"/>
      <c r="CGA33" s="2"/>
      <c r="CGB33" s="2"/>
      <c r="CGC33" s="2"/>
      <c r="CGD33" s="2"/>
      <c r="CGE33" s="2"/>
      <c r="CGF33" s="2"/>
      <c r="CGG33" s="2"/>
      <c r="CGH33" s="2"/>
      <c r="CGI33" s="2"/>
      <c r="CGJ33" s="2"/>
      <c r="CGK33" s="2"/>
      <c r="CGL33" s="2"/>
      <c r="CGM33" s="2"/>
      <c r="CGN33" s="2"/>
      <c r="CGO33" s="2"/>
      <c r="CGP33" s="2"/>
      <c r="CGQ33" s="2"/>
      <c r="CGR33" s="2"/>
      <c r="CGS33" s="2"/>
      <c r="CGT33" s="2"/>
      <c r="CGU33" s="2"/>
      <c r="CGV33" s="2"/>
      <c r="CGW33" s="2"/>
      <c r="CGX33" s="2"/>
      <c r="CGY33" s="2"/>
      <c r="CGZ33" s="2"/>
      <c r="CHA33" s="2"/>
      <c r="CHB33" s="2"/>
      <c r="CHC33" s="2"/>
      <c r="CHD33" s="2"/>
      <c r="CHE33" s="2"/>
      <c r="CHF33" s="2"/>
      <c r="CHG33" s="2"/>
      <c r="CHH33" s="2"/>
      <c r="CHI33" s="2"/>
      <c r="CHJ33" s="2"/>
      <c r="CHK33" s="2"/>
      <c r="CHL33" s="2"/>
      <c r="CHM33" s="2"/>
      <c r="CHN33" s="2"/>
      <c r="CHO33" s="2"/>
      <c r="CHP33" s="2"/>
      <c r="CHQ33" s="2"/>
      <c r="CHR33" s="2"/>
      <c r="CHS33" s="2"/>
      <c r="CHT33" s="2"/>
      <c r="CHU33" s="2"/>
      <c r="CHV33" s="2"/>
      <c r="CHW33" s="2"/>
      <c r="CHX33" s="2"/>
      <c r="CHY33" s="2"/>
      <c r="CHZ33" s="2"/>
      <c r="CIA33" s="2"/>
      <c r="CIB33" s="2"/>
      <c r="CIC33" s="2"/>
      <c r="CID33" s="2"/>
      <c r="CIE33" s="2"/>
      <c r="CIF33" s="2"/>
      <c r="CIG33" s="2"/>
      <c r="CIH33" s="2"/>
      <c r="CII33" s="2"/>
      <c r="CIJ33" s="2"/>
      <c r="CIK33" s="2"/>
      <c r="CIL33" s="2"/>
      <c r="CIM33" s="2"/>
      <c r="CIN33" s="2"/>
      <c r="CIO33" s="2"/>
      <c r="CIP33" s="2"/>
      <c r="CIQ33" s="2"/>
      <c r="CIR33" s="2"/>
      <c r="CIS33" s="2"/>
      <c r="CIT33" s="2"/>
      <c r="CIU33" s="2"/>
      <c r="CIV33" s="2"/>
      <c r="CIW33" s="2"/>
      <c r="CIX33" s="2"/>
      <c r="CIY33" s="2"/>
      <c r="CIZ33" s="2"/>
      <c r="CJA33" s="2"/>
      <c r="CJB33" s="2"/>
      <c r="CJC33" s="2"/>
      <c r="CJD33" s="2"/>
      <c r="CJE33" s="2"/>
      <c r="CJF33" s="2"/>
      <c r="CJG33" s="2"/>
      <c r="CJH33" s="2"/>
      <c r="CJI33" s="2"/>
      <c r="CJJ33" s="2"/>
      <c r="CJK33" s="2"/>
      <c r="CJL33" s="2"/>
      <c r="CJM33" s="2"/>
      <c r="CJN33" s="2"/>
      <c r="CJO33" s="2"/>
      <c r="CJP33" s="2"/>
      <c r="CJQ33" s="2"/>
      <c r="CJR33" s="2"/>
      <c r="CJS33" s="2"/>
      <c r="CJT33" s="2"/>
      <c r="CJU33" s="2"/>
      <c r="CJV33" s="2"/>
      <c r="CJW33" s="2"/>
      <c r="CJX33" s="2"/>
      <c r="CJY33" s="2"/>
      <c r="CJZ33" s="2"/>
      <c r="CKA33" s="2"/>
      <c r="CKB33" s="2"/>
      <c r="CKC33" s="2"/>
      <c r="CKD33" s="2"/>
      <c r="CKE33" s="2"/>
      <c r="CKF33" s="2"/>
      <c r="CKG33" s="2"/>
      <c r="CKH33" s="2"/>
      <c r="CKI33" s="2"/>
      <c r="CKJ33" s="2"/>
      <c r="CKK33" s="2"/>
      <c r="CKL33" s="2"/>
      <c r="CKM33" s="2"/>
      <c r="CKN33" s="2"/>
      <c r="CKO33" s="2"/>
      <c r="CKP33" s="2"/>
      <c r="CKQ33" s="2"/>
      <c r="CKR33" s="2"/>
      <c r="CKS33" s="2"/>
      <c r="CKT33" s="2"/>
      <c r="CKU33" s="2"/>
      <c r="CKV33" s="2"/>
      <c r="CKW33" s="2"/>
      <c r="CKX33" s="2"/>
      <c r="CKY33" s="2"/>
      <c r="CKZ33" s="2"/>
      <c r="CLA33" s="2"/>
      <c r="CLB33" s="2"/>
      <c r="CLC33" s="2"/>
      <c r="CLD33" s="2"/>
      <c r="CLE33" s="2"/>
      <c r="CLF33" s="2"/>
      <c r="CLG33" s="2"/>
      <c r="CLH33" s="2"/>
      <c r="CLI33" s="2"/>
      <c r="CLJ33" s="2"/>
      <c r="CLK33" s="2"/>
      <c r="CLL33" s="2"/>
      <c r="CLM33" s="2"/>
      <c r="CLN33" s="2"/>
      <c r="CLO33" s="2"/>
      <c r="CLP33" s="2"/>
      <c r="CLQ33" s="2"/>
      <c r="CLR33" s="2"/>
      <c r="CLS33" s="2"/>
      <c r="CLT33" s="2"/>
      <c r="CLU33" s="2"/>
      <c r="CLV33" s="2"/>
      <c r="CLW33" s="2"/>
      <c r="CLX33" s="2"/>
      <c r="CLY33" s="2"/>
      <c r="CLZ33" s="2"/>
      <c r="CMA33" s="2"/>
      <c r="CMB33" s="2"/>
      <c r="CMC33" s="2"/>
      <c r="CMD33" s="2"/>
      <c r="CME33" s="2"/>
      <c r="CMF33" s="2"/>
      <c r="CMG33" s="2"/>
      <c r="CMH33" s="2"/>
      <c r="CMI33" s="2"/>
      <c r="CMJ33" s="2"/>
      <c r="CMK33" s="2"/>
      <c r="CML33" s="2"/>
      <c r="CMM33" s="2"/>
      <c r="CMN33" s="2"/>
      <c r="CMO33" s="2"/>
      <c r="CMP33" s="2"/>
      <c r="CMQ33" s="2"/>
      <c r="CMR33" s="2"/>
      <c r="CMS33" s="2"/>
      <c r="CMT33" s="2"/>
      <c r="CMU33" s="2"/>
      <c r="CMV33" s="2"/>
      <c r="CMW33" s="2"/>
      <c r="CMX33" s="2"/>
      <c r="CMY33" s="2"/>
      <c r="CMZ33" s="2"/>
      <c r="CNA33" s="2"/>
      <c r="CNB33" s="2"/>
      <c r="CNC33" s="2"/>
      <c r="CND33" s="2"/>
      <c r="CNE33" s="2"/>
      <c r="CNF33" s="2"/>
      <c r="CNG33" s="2"/>
      <c r="CNH33" s="2"/>
      <c r="CNI33" s="2"/>
      <c r="CNJ33" s="2"/>
      <c r="CNK33" s="2"/>
      <c r="CNL33" s="2"/>
      <c r="CNM33" s="2"/>
      <c r="CNN33" s="2"/>
      <c r="CNO33" s="2"/>
      <c r="CNP33" s="2"/>
      <c r="CNQ33" s="2"/>
      <c r="CNR33" s="2"/>
      <c r="CNS33" s="2"/>
      <c r="CNT33" s="2"/>
      <c r="CNU33" s="2"/>
      <c r="CNV33" s="2"/>
      <c r="CNW33" s="2"/>
      <c r="CNX33" s="2"/>
      <c r="CNY33" s="2"/>
      <c r="CNZ33" s="2"/>
      <c r="COA33" s="2"/>
      <c r="COB33" s="2"/>
      <c r="COC33" s="2"/>
      <c r="COD33" s="2"/>
      <c r="COE33" s="2"/>
      <c r="COF33" s="2"/>
      <c r="COG33" s="2"/>
      <c r="COH33" s="2"/>
      <c r="COI33" s="2"/>
      <c r="COJ33" s="2"/>
      <c r="COK33" s="2"/>
      <c r="COL33" s="2"/>
      <c r="COM33" s="2"/>
      <c r="CON33" s="2"/>
      <c r="COO33" s="2"/>
      <c r="COP33" s="2"/>
      <c r="COQ33" s="2"/>
      <c r="COR33" s="2"/>
      <c r="COS33" s="2"/>
      <c r="COT33" s="2"/>
      <c r="COU33" s="2"/>
      <c r="COV33" s="2"/>
      <c r="COW33" s="2"/>
      <c r="COX33" s="2"/>
      <c r="COY33" s="2"/>
      <c r="COZ33" s="2"/>
      <c r="CPA33" s="2"/>
      <c r="CPB33" s="2"/>
      <c r="CPC33" s="2"/>
      <c r="CPD33" s="2"/>
      <c r="CPE33" s="2"/>
      <c r="CPF33" s="2"/>
      <c r="CPG33" s="2"/>
      <c r="CPH33" s="2"/>
      <c r="CPI33" s="2"/>
      <c r="CPJ33" s="2"/>
      <c r="CPK33" s="2"/>
      <c r="CPL33" s="2"/>
      <c r="CPM33" s="2"/>
      <c r="CPN33" s="2"/>
      <c r="CPO33" s="2"/>
      <c r="CPP33" s="2"/>
      <c r="CPQ33" s="2"/>
      <c r="CPR33" s="2"/>
      <c r="CPS33" s="2"/>
      <c r="CPT33" s="2"/>
      <c r="CPU33" s="2"/>
      <c r="CPV33" s="2"/>
      <c r="CPW33" s="2"/>
      <c r="CPX33" s="2"/>
      <c r="CPY33" s="2"/>
      <c r="CPZ33" s="2"/>
      <c r="CQA33" s="2"/>
      <c r="CQB33" s="2"/>
      <c r="CQC33" s="2"/>
      <c r="CQD33" s="2"/>
      <c r="CQE33" s="2"/>
      <c r="CQF33" s="2"/>
      <c r="CQG33" s="2"/>
      <c r="CQH33" s="2"/>
      <c r="CQI33" s="2"/>
      <c r="CQJ33" s="2"/>
      <c r="CQK33" s="2"/>
      <c r="CQL33" s="2"/>
      <c r="CQM33" s="2"/>
      <c r="CQN33" s="2"/>
      <c r="CQO33" s="2"/>
      <c r="CQP33" s="2"/>
      <c r="CQQ33" s="2"/>
      <c r="CQR33" s="2"/>
      <c r="CQS33" s="2"/>
      <c r="CQT33" s="2"/>
      <c r="CQU33" s="2"/>
      <c r="CQV33" s="2"/>
      <c r="CQW33" s="2"/>
      <c r="CQX33" s="2"/>
      <c r="CQY33" s="2"/>
      <c r="CQZ33" s="2"/>
      <c r="CRA33" s="2"/>
      <c r="CRB33" s="2"/>
      <c r="CRC33" s="2"/>
      <c r="CRD33" s="2"/>
      <c r="CRE33" s="2"/>
      <c r="CRF33" s="2"/>
      <c r="CRG33" s="2"/>
      <c r="CRH33" s="2"/>
      <c r="CRI33" s="2"/>
      <c r="CRJ33" s="2"/>
      <c r="CRK33" s="2"/>
      <c r="CRL33" s="2"/>
      <c r="CRM33" s="2"/>
      <c r="CRN33" s="2"/>
      <c r="CRO33" s="2"/>
      <c r="CRP33" s="2"/>
      <c r="CRQ33" s="2"/>
      <c r="CRR33" s="2"/>
      <c r="CRS33" s="2"/>
      <c r="CRT33" s="2"/>
      <c r="CRU33" s="2"/>
      <c r="CRV33" s="2"/>
      <c r="CRW33" s="2"/>
      <c r="CRX33" s="2"/>
      <c r="CRY33" s="2"/>
      <c r="CRZ33" s="2"/>
      <c r="CSA33" s="2"/>
      <c r="CSB33" s="2"/>
      <c r="CSC33" s="2"/>
      <c r="CSD33" s="2"/>
      <c r="CSE33" s="2"/>
      <c r="CSF33" s="2"/>
      <c r="CSG33" s="2"/>
      <c r="CSH33" s="2"/>
      <c r="CSI33" s="2"/>
      <c r="CSJ33" s="2"/>
      <c r="CSK33" s="2"/>
      <c r="CSL33" s="2"/>
      <c r="CSM33" s="2"/>
      <c r="CSN33" s="2"/>
      <c r="CSO33" s="2"/>
      <c r="CSP33" s="2"/>
      <c r="CSQ33" s="2"/>
      <c r="CSR33" s="2"/>
      <c r="CSS33" s="2"/>
      <c r="CST33" s="2"/>
      <c r="CSU33" s="2"/>
      <c r="CSV33" s="2"/>
      <c r="CSW33" s="2"/>
      <c r="CSX33" s="2"/>
      <c r="CSY33" s="2"/>
      <c r="CSZ33" s="2"/>
      <c r="CTA33" s="2"/>
      <c r="CTB33" s="2"/>
      <c r="CTC33" s="2"/>
      <c r="CTD33" s="2"/>
      <c r="CTE33" s="2"/>
      <c r="CTF33" s="2"/>
      <c r="CTG33" s="2"/>
      <c r="CTH33" s="2"/>
      <c r="CTI33" s="2"/>
      <c r="CTJ33" s="2"/>
      <c r="CTK33" s="2"/>
      <c r="CTL33" s="2"/>
      <c r="CTM33" s="2"/>
      <c r="CTN33" s="2"/>
      <c r="CTO33" s="2"/>
      <c r="CTP33" s="2"/>
      <c r="CTQ33" s="2"/>
      <c r="CTR33" s="2"/>
      <c r="CTS33" s="2"/>
      <c r="CTT33" s="2"/>
      <c r="CTU33" s="2"/>
      <c r="CTV33" s="2"/>
      <c r="CTW33" s="2"/>
      <c r="CTX33" s="2"/>
      <c r="CTY33" s="2"/>
      <c r="CTZ33" s="2"/>
      <c r="CUA33" s="2"/>
      <c r="CUB33" s="2"/>
      <c r="CUC33" s="2"/>
      <c r="CUD33" s="2"/>
      <c r="CUE33" s="2"/>
      <c r="CUF33" s="2"/>
      <c r="CUG33" s="2"/>
      <c r="CUH33" s="2"/>
      <c r="CUI33" s="2"/>
      <c r="CUJ33" s="2"/>
      <c r="CUK33" s="2"/>
      <c r="CUL33" s="2"/>
      <c r="CUM33" s="2"/>
      <c r="CUN33" s="2"/>
      <c r="CUO33" s="2"/>
      <c r="CUP33" s="2"/>
      <c r="CUQ33" s="2"/>
      <c r="CUR33" s="2"/>
      <c r="CUS33" s="2"/>
      <c r="CUT33" s="2"/>
      <c r="CUU33" s="2"/>
      <c r="CUV33" s="2"/>
      <c r="CUW33" s="2"/>
      <c r="CUX33" s="2"/>
      <c r="CUY33" s="2"/>
      <c r="CUZ33" s="2"/>
      <c r="CVA33" s="2"/>
      <c r="CVB33" s="2"/>
      <c r="CVC33" s="2"/>
      <c r="CVD33" s="2"/>
      <c r="CVE33" s="2"/>
      <c r="CVF33" s="2"/>
      <c r="CVG33" s="2"/>
      <c r="CVH33" s="2"/>
      <c r="CVI33" s="2"/>
      <c r="CVJ33" s="2"/>
      <c r="CVK33" s="2"/>
      <c r="CVL33" s="2"/>
      <c r="CVM33" s="2"/>
      <c r="CVN33" s="2"/>
      <c r="CVO33" s="2"/>
      <c r="CVP33" s="2"/>
      <c r="CVQ33" s="2"/>
      <c r="CVR33" s="2"/>
      <c r="CVS33" s="2"/>
      <c r="CVT33" s="2"/>
      <c r="CVU33" s="2"/>
      <c r="CVV33" s="2"/>
      <c r="CVW33" s="2"/>
      <c r="CVX33" s="2"/>
      <c r="CVY33" s="2"/>
      <c r="CVZ33" s="2"/>
      <c r="CWA33" s="2"/>
      <c r="CWB33" s="2"/>
      <c r="CWC33" s="2"/>
      <c r="CWD33" s="2"/>
      <c r="CWE33" s="2"/>
      <c r="CWF33" s="2"/>
      <c r="CWG33" s="2"/>
      <c r="CWH33" s="2"/>
      <c r="CWI33" s="2"/>
      <c r="CWJ33" s="2"/>
      <c r="CWK33" s="2"/>
      <c r="CWL33" s="2"/>
      <c r="CWM33" s="2"/>
      <c r="CWN33" s="2"/>
      <c r="CWO33" s="2"/>
      <c r="CWP33" s="2"/>
      <c r="CWQ33" s="2"/>
      <c r="CWR33" s="2"/>
      <c r="CWS33" s="2"/>
      <c r="CWT33" s="2"/>
      <c r="CWU33" s="2"/>
      <c r="CWV33" s="2"/>
      <c r="CWW33" s="2"/>
      <c r="CWX33" s="2"/>
      <c r="CWY33" s="2"/>
      <c r="CWZ33" s="2"/>
      <c r="CXA33" s="2"/>
      <c r="CXB33" s="2"/>
      <c r="CXC33" s="2"/>
      <c r="CXD33" s="2"/>
      <c r="CXE33" s="2"/>
      <c r="CXF33" s="2"/>
      <c r="CXG33" s="2"/>
      <c r="CXH33" s="2"/>
      <c r="CXI33" s="2"/>
      <c r="CXJ33" s="2"/>
      <c r="CXK33" s="2"/>
      <c r="CXL33" s="2"/>
      <c r="CXM33" s="2"/>
      <c r="CXN33" s="2"/>
      <c r="CXO33" s="2"/>
      <c r="CXP33" s="2"/>
      <c r="CXQ33" s="2"/>
      <c r="CXR33" s="2"/>
      <c r="CXS33" s="2"/>
      <c r="CXT33" s="2"/>
      <c r="CXU33" s="2"/>
      <c r="CXV33" s="2"/>
      <c r="CXW33" s="2"/>
      <c r="CXX33" s="2"/>
      <c r="CXY33" s="2"/>
      <c r="CXZ33" s="2"/>
      <c r="CYA33" s="2"/>
      <c r="CYB33" s="2"/>
      <c r="CYC33" s="2"/>
      <c r="CYD33" s="2"/>
      <c r="CYE33" s="2"/>
      <c r="CYF33" s="2"/>
      <c r="CYG33" s="2"/>
      <c r="CYH33" s="2"/>
      <c r="CYI33" s="2"/>
      <c r="CYJ33" s="2"/>
      <c r="CYK33" s="2"/>
      <c r="CYL33" s="2"/>
      <c r="CYM33" s="2"/>
      <c r="CYN33" s="2"/>
      <c r="CYO33" s="2"/>
      <c r="CYP33" s="2"/>
      <c r="CYQ33" s="2"/>
      <c r="CYR33" s="2"/>
      <c r="CYS33" s="2"/>
      <c r="CYT33" s="2"/>
      <c r="CYU33" s="2"/>
      <c r="CYV33" s="2"/>
      <c r="CYW33" s="2"/>
      <c r="CYX33" s="2"/>
      <c r="CYY33" s="2"/>
      <c r="CYZ33" s="2"/>
      <c r="CZA33" s="2"/>
      <c r="CZB33" s="2"/>
      <c r="CZC33" s="2"/>
      <c r="CZD33" s="2"/>
      <c r="CZE33" s="2"/>
      <c r="CZF33" s="2"/>
      <c r="CZG33" s="2"/>
      <c r="CZH33" s="2"/>
      <c r="CZI33" s="2"/>
      <c r="CZJ33" s="2"/>
      <c r="CZK33" s="2"/>
      <c r="CZL33" s="2"/>
      <c r="CZM33" s="2"/>
      <c r="CZN33" s="2"/>
      <c r="CZO33" s="2"/>
      <c r="CZP33" s="2"/>
      <c r="CZQ33" s="2"/>
      <c r="CZR33" s="2"/>
      <c r="CZS33" s="2"/>
      <c r="CZT33" s="2"/>
      <c r="CZU33" s="2"/>
      <c r="CZV33" s="2"/>
      <c r="CZW33" s="2"/>
      <c r="CZX33" s="2"/>
      <c r="CZY33" s="2"/>
      <c r="CZZ33" s="2"/>
      <c r="DAA33" s="2"/>
      <c r="DAB33" s="2"/>
      <c r="DAC33" s="2"/>
      <c r="DAD33" s="2"/>
      <c r="DAE33" s="2"/>
      <c r="DAF33" s="2"/>
      <c r="DAG33" s="2"/>
      <c r="DAH33" s="2"/>
      <c r="DAI33" s="2"/>
      <c r="DAJ33" s="2"/>
      <c r="DAK33" s="2"/>
      <c r="DAL33" s="2"/>
      <c r="DAM33" s="2"/>
      <c r="DAN33" s="2"/>
      <c r="DAO33" s="2"/>
      <c r="DAP33" s="2"/>
      <c r="DAQ33" s="2"/>
      <c r="DAR33" s="2"/>
      <c r="DAS33" s="2"/>
      <c r="DAT33" s="2"/>
      <c r="DAU33" s="2"/>
      <c r="DAV33" s="2"/>
      <c r="DAW33" s="2"/>
      <c r="DAX33" s="2"/>
      <c r="DAY33" s="2"/>
      <c r="DAZ33" s="2"/>
      <c r="DBA33" s="2"/>
      <c r="DBB33" s="2"/>
      <c r="DBC33" s="2"/>
      <c r="DBD33" s="2"/>
      <c r="DBE33" s="2"/>
      <c r="DBF33" s="2"/>
      <c r="DBG33" s="2"/>
      <c r="DBH33" s="2"/>
      <c r="DBI33" s="2"/>
      <c r="DBJ33" s="2"/>
      <c r="DBK33" s="2"/>
      <c r="DBL33" s="2"/>
      <c r="DBM33" s="2"/>
      <c r="DBN33" s="2"/>
      <c r="DBO33" s="2"/>
      <c r="DBP33" s="2"/>
      <c r="DBQ33" s="2"/>
      <c r="DBR33" s="2"/>
      <c r="DBS33" s="2"/>
      <c r="DBT33" s="2"/>
      <c r="DBU33" s="2"/>
      <c r="DBV33" s="2"/>
      <c r="DBW33" s="2"/>
      <c r="DBX33" s="2"/>
      <c r="DBY33" s="2"/>
      <c r="DBZ33" s="2"/>
      <c r="DCA33" s="2"/>
      <c r="DCB33" s="2"/>
      <c r="DCC33" s="2"/>
      <c r="DCD33" s="2"/>
      <c r="DCE33" s="2"/>
      <c r="DCF33" s="2"/>
      <c r="DCG33" s="2"/>
      <c r="DCH33" s="2"/>
      <c r="DCI33" s="2"/>
      <c r="DCJ33" s="2"/>
      <c r="DCK33" s="2"/>
      <c r="DCL33" s="2"/>
      <c r="DCM33" s="2"/>
      <c r="DCN33" s="2"/>
      <c r="DCO33" s="2"/>
      <c r="DCP33" s="2"/>
      <c r="DCQ33" s="2"/>
      <c r="DCR33" s="2"/>
      <c r="DCS33" s="2"/>
      <c r="DCT33" s="2"/>
      <c r="DCU33" s="2"/>
      <c r="DCV33" s="2"/>
      <c r="DCW33" s="2"/>
      <c r="DCX33" s="2"/>
      <c r="DCY33" s="2"/>
      <c r="DCZ33" s="2"/>
      <c r="DDA33" s="2"/>
      <c r="DDB33" s="2"/>
      <c r="DDC33" s="2"/>
      <c r="DDD33" s="2"/>
      <c r="DDE33" s="2"/>
      <c r="DDF33" s="2"/>
      <c r="DDG33" s="2"/>
      <c r="DDH33" s="2"/>
      <c r="DDI33" s="2"/>
      <c r="DDJ33" s="2"/>
      <c r="DDK33" s="2"/>
      <c r="DDL33" s="2"/>
      <c r="DDM33" s="2"/>
      <c r="DDN33" s="2"/>
      <c r="DDO33" s="2"/>
      <c r="DDP33" s="2"/>
      <c r="DDQ33" s="2"/>
      <c r="DDR33" s="2"/>
      <c r="DDS33" s="2"/>
      <c r="DDT33" s="2"/>
      <c r="DDU33" s="2"/>
      <c r="DDV33" s="2"/>
      <c r="DDW33" s="2"/>
      <c r="DDX33" s="2"/>
      <c r="DDY33" s="2"/>
      <c r="DDZ33" s="2"/>
      <c r="DEA33" s="2"/>
      <c r="DEB33" s="2"/>
      <c r="DEC33" s="2"/>
      <c r="DED33" s="2"/>
      <c r="DEE33" s="2"/>
      <c r="DEF33" s="2"/>
      <c r="DEG33" s="2"/>
      <c r="DEH33" s="2"/>
      <c r="DEI33" s="2"/>
      <c r="DEJ33" s="2"/>
      <c r="DEK33" s="2"/>
      <c r="DEL33" s="2"/>
      <c r="DEM33" s="2"/>
      <c r="DEN33" s="2"/>
      <c r="DEO33" s="2"/>
      <c r="DEP33" s="2"/>
      <c r="DEQ33" s="2"/>
      <c r="DER33" s="2"/>
      <c r="DES33" s="2"/>
      <c r="DET33" s="2"/>
      <c r="DEU33" s="2"/>
      <c r="DEV33" s="2"/>
      <c r="DEW33" s="2"/>
      <c r="DEX33" s="2"/>
      <c r="DEY33" s="2"/>
      <c r="DEZ33" s="2"/>
      <c r="DFA33" s="2"/>
      <c r="DFB33" s="2"/>
      <c r="DFC33" s="2"/>
      <c r="DFD33" s="2"/>
      <c r="DFE33" s="2"/>
      <c r="DFF33" s="2"/>
      <c r="DFG33" s="2"/>
      <c r="DFH33" s="2"/>
      <c r="DFI33" s="2"/>
      <c r="DFJ33" s="2"/>
      <c r="DFK33" s="2"/>
      <c r="DFL33" s="2"/>
      <c r="DFM33" s="2"/>
      <c r="DFN33" s="2"/>
      <c r="DFO33" s="2"/>
      <c r="DFP33" s="2"/>
      <c r="DFQ33" s="2"/>
      <c r="DFR33" s="2"/>
      <c r="DFS33" s="2"/>
      <c r="DFT33" s="2"/>
      <c r="DFU33" s="2"/>
      <c r="DFV33" s="2"/>
      <c r="DFW33" s="2"/>
      <c r="DFX33" s="2"/>
      <c r="DFY33" s="2"/>
      <c r="DFZ33" s="2"/>
      <c r="DGA33" s="2"/>
      <c r="DGB33" s="2"/>
      <c r="DGC33" s="2"/>
      <c r="DGD33" s="2"/>
      <c r="DGE33" s="2"/>
      <c r="DGF33" s="2"/>
      <c r="DGG33" s="2"/>
      <c r="DGH33" s="2"/>
      <c r="DGI33" s="2"/>
      <c r="DGJ33" s="2"/>
      <c r="DGK33" s="2"/>
      <c r="DGL33" s="2"/>
      <c r="DGM33" s="2"/>
      <c r="DGN33" s="2"/>
      <c r="DGO33" s="2"/>
      <c r="DGP33" s="2"/>
      <c r="DGQ33" s="2"/>
      <c r="DGR33" s="2"/>
      <c r="DGS33" s="2"/>
      <c r="DGT33" s="2"/>
      <c r="DGU33" s="2"/>
      <c r="DGV33" s="2"/>
      <c r="DGW33" s="2"/>
      <c r="DGX33" s="2"/>
      <c r="DGY33" s="2"/>
      <c r="DGZ33" s="2"/>
      <c r="DHA33" s="2"/>
      <c r="DHB33" s="2"/>
      <c r="DHC33" s="2"/>
      <c r="DHD33" s="2"/>
      <c r="DHE33" s="2"/>
      <c r="DHF33" s="2"/>
      <c r="DHG33" s="2"/>
      <c r="DHH33" s="2"/>
      <c r="DHI33" s="2"/>
      <c r="DHJ33" s="2"/>
      <c r="DHK33" s="2"/>
      <c r="DHL33" s="2"/>
      <c r="DHM33" s="2"/>
      <c r="DHN33" s="2"/>
      <c r="DHO33" s="2"/>
      <c r="DHP33" s="2"/>
      <c r="DHQ33" s="2"/>
      <c r="DHR33" s="2"/>
      <c r="DHS33" s="2"/>
      <c r="DHT33" s="2"/>
      <c r="DHU33" s="2"/>
      <c r="DHV33" s="2"/>
      <c r="DHW33" s="2"/>
      <c r="DHX33" s="2"/>
      <c r="DHY33" s="2"/>
      <c r="DHZ33" s="2"/>
      <c r="DIA33" s="2"/>
      <c r="DIB33" s="2"/>
      <c r="DIC33" s="2"/>
      <c r="DID33" s="2"/>
      <c r="DIE33" s="2"/>
      <c r="DIF33" s="2"/>
      <c r="DIG33" s="2"/>
      <c r="DIH33" s="2"/>
      <c r="DII33" s="2"/>
      <c r="DIJ33" s="2"/>
      <c r="DIK33" s="2"/>
      <c r="DIL33" s="2"/>
      <c r="DIM33" s="2"/>
      <c r="DIN33" s="2"/>
      <c r="DIO33" s="2"/>
      <c r="DIP33" s="2"/>
      <c r="DIQ33" s="2"/>
      <c r="DIR33" s="2"/>
      <c r="DIS33" s="2"/>
      <c r="DIT33" s="2"/>
      <c r="DIU33" s="2"/>
      <c r="DIV33" s="2"/>
      <c r="DIW33" s="2"/>
      <c r="DIX33" s="2"/>
      <c r="DIY33" s="2"/>
      <c r="DIZ33" s="2"/>
      <c r="DJA33" s="2"/>
      <c r="DJB33" s="2"/>
      <c r="DJC33" s="2"/>
      <c r="DJD33" s="2"/>
      <c r="DJE33" s="2"/>
      <c r="DJF33" s="2"/>
      <c r="DJG33" s="2"/>
      <c r="DJH33" s="2"/>
      <c r="DJI33" s="2"/>
      <c r="DJJ33" s="2"/>
      <c r="DJK33" s="2"/>
      <c r="DJL33" s="2"/>
      <c r="DJM33" s="2"/>
      <c r="DJN33" s="2"/>
      <c r="DJO33" s="2"/>
      <c r="DJP33" s="2"/>
      <c r="DJQ33" s="2"/>
      <c r="DJR33" s="2"/>
      <c r="DJS33" s="2"/>
      <c r="DJT33" s="2"/>
      <c r="DJU33" s="2"/>
      <c r="DJV33" s="2"/>
      <c r="DJW33" s="2"/>
      <c r="DJX33" s="2"/>
      <c r="DJY33" s="2"/>
      <c r="DJZ33" s="2"/>
      <c r="DKA33" s="2"/>
      <c r="DKB33" s="2"/>
      <c r="DKC33" s="2"/>
      <c r="DKD33" s="2"/>
      <c r="DKE33" s="2"/>
      <c r="DKF33" s="2"/>
      <c r="DKG33" s="2"/>
      <c r="DKH33" s="2"/>
      <c r="DKI33" s="2"/>
      <c r="DKJ33" s="2"/>
      <c r="DKK33" s="2"/>
      <c r="DKL33" s="2"/>
      <c r="DKM33" s="2"/>
      <c r="DKN33" s="2"/>
      <c r="DKO33" s="2"/>
      <c r="DKP33" s="2"/>
      <c r="DKQ33" s="2"/>
      <c r="DKR33" s="2"/>
      <c r="DKS33" s="2"/>
      <c r="DKT33" s="2"/>
      <c r="DKU33" s="2"/>
      <c r="DKV33" s="2"/>
      <c r="DKW33" s="2"/>
      <c r="DKX33" s="2"/>
      <c r="DKY33" s="2"/>
      <c r="DKZ33" s="2"/>
      <c r="DLA33" s="2"/>
      <c r="DLB33" s="2"/>
      <c r="DLC33" s="2"/>
      <c r="DLD33" s="2"/>
      <c r="DLE33" s="2"/>
      <c r="DLF33" s="2"/>
      <c r="DLG33" s="2"/>
      <c r="DLH33" s="2"/>
      <c r="DLI33" s="2"/>
      <c r="DLJ33" s="2"/>
      <c r="DLK33" s="2"/>
      <c r="DLL33" s="2"/>
      <c r="DLM33" s="2"/>
      <c r="DLN33" s="2"/>
      <c r="DLO33" s="2"/>
      <c r="DLP33" s="2"/>
      <c r="DLQ33" s="2"/>
      <c r="DLR33" s="2"/>
      <c r="DLS33" s="2"/>
      <c r="DLT33" s="2"/>
      <c r="DLU33" s="2"/>
      <c r="DLV33" s="2"/>
      <c r="DLW33" s="2"/>
      <c r="DLX33" s="2"/>
      <c r="DLY33" s="2"/>
      <c r="DLZ33" s="2"/>
      <c r="DMA33" s="2"/>
      <c r="DMB33" s="2"/>
      <c r="DMC33" s="2"/>
      <c r="DMD33" s="2"/>
      <c r="DME33" s="2"/>
      <c r="DMF33" s="2"/>
      <c r="DMG33" s="2"/>
      <c r="DMH33" s="2"/>
      <c r="DMI33" s="2"/>
      <c r="DMJ33" s="2"/>
      <c r="DMK33" s="2"/>
      <c r="DML33" s="2"/>
      <c r="DMM33" s="2"/>
      <c r="DMN33" s="2"/>
      <c r="DMO33" s="2"/>
      <c r="DMP33" s="2"/>
      <c r="DMQ33" s="2"/>
      <c r="DMR33" s="2"/>
      <c r="DMS33" s="2"/>
      <c r="DMT33" s="2"/>
      <c r="DMU33" s="2"/>
      <c r="DMV33" s="2"/>
      <c r="DMW33" s="2"/>
      <c r="DMX33" s="2"/>
      <c r="DMY33" s="2"/>
      <c r="DMZ33" s="2"/>
      <c r="DNA33" s="2"/>
      <c r="DNB33" s="2"/>
      <c r="DNC33" s="2"/>
      <c r="DND33" s="2"/>
      <c r="DNE33" s="2"/>
      <c r="DNF33" s="2"/>
      <c r="DNG33" s="2"/>
      <c r="DNH33" s="2"/>
      <c r="DNI33" s="2"/>
      <c r="DNJ33" s="2"/>
      <c r="DNK33" s="2"/>
      <c r="DNL33" s="2"/>
      <c r="DNM33" s="2"/>
      <c r="DNN33" s="2"/>
      <c r="DNO33" s="2"/>
      <c r="DNP33" s="2"/>
      <c r="DNQ33" s="2"/>
      <c r="DNR33" s="2"/>
      <c r="DNS33" s="2"/>
      <c r="DNT33" s="2"/>
      <c r="DNU33" s="2"/>
      <c r="DNV33" s="2"/>
      <c r="DNW33" s="2"/>
      <c r="DNX33" s="2"/>
      <c r="DNY33" s="2"/>
      <c r="DNZ33" s="2"/>
      <c r="DOA33" s="2"/>
      <c r="DOB33" s="2"/>
      <c r="DOC33" s="2"/>
      <c r="DOD33" s="2"/>
      <c r="DOE33" s="2"/>
      <c r="DOF33" s="2"/>
      <c r="DOG33" s="2"/>
      <c r="DOH33" s="2"/>
      <c r="DOI33" s="2"/>
      <c r="DOJ33" s="2"/>
      <c r="DOK33" s="2"/>
      <c r="DOL33" s="2"/>
      <c r="DOM33" s="2"/>
      <c r="DON33" s="2"/>
      <c r="DOO33" s="2"/>
      <c r="DOP33" s="2"/>
      <c r="DOQ33" s="2"/>
      <c r="DOR33" s="2"/>
      <c r="DOS33" s="2"/>
      <c r="DOT33" s="2"/>
      <c r="DOU33" s="2"/>
      <c r="DOV33" s="2"/>
      <c r="DOW33" s="2"/>
      <c r="DOX33" s="2"/>
      <c r="DOY33" s="2"/>
      <c r="DOZ33" s="2"/>
      <c r="DPA33" s="2"/>
      <c r="DPB33" s="2"/>
      <c r="DPC33" s="2"/>
      <c r="DPD33" s="2"/>
      <c r="DPE33" s="2"/>
      <c r="DPF33" s="2"/>
      <c r="DPG33" s="2"/>
      <c r="DPH33" s="2"/>
      <c r="DPI33" s="2"/>
      <c r="DPJ33" s="2"/>
      <c r="DPK33" s="2"/>
      <c r="DPL33" s="2"/>
      <c r="DPM33" s="2"/>
      <c r="DPN33" s="2"/>
      <c r="DPO33" s="2"/>
      <c r="DPP33" s="2"/>
      <c r="DPQ33" s="2"/>
      <c r="DPR33" s="2"/>
      <c r="DPS33" s="2"/>
      <c r="DPT33" s="2"/>
      <c r="DPU33" s="2"/>
      <c r="DPV33" s="2"/>
      <c r="DPW33" s="2"/>
      <c r="DPX33" s="2"/>
      <c r="DPY33" s="2"/>
      <c r="DPZ33" s="2"/>
      <c r="DQA33" s="2"/>
      <c r="DQB33" s="2"/>
      <c r="DQC33" s="2"/>
      <c r="DQD33" s="2"/>
      <c r="DQE33" s="2"/>
      <c r="DQF33" s="2"/>
      <c r="DQG33" s="2"/>
      <c r="DQH33" s="2"/>
      <c r="DQI33" s="2"/>
      <c r="DQJ33" s="2"/>
      <c r="DQK33" s="2"/>
      <c r="DQL33" s="2"/>
      <c r="DQM33" s="2"/>
      <c r="DQN33" s="2"/>
      <c r="DQO33" s="2"/>
      <c r="DQP33" s="2"/>
      <c r="DQQ33" s="2"/>
      <c r="DQR33" s="2"/>
      <c r="DQS33" s="2"/>
      <c r="DQT33" s="2"/>
      <c r="DQU33" s="2"/>
      <c r="DQV33" s="2"/>
      <c r="DQW33" s="2"/>
      <c r="DQX33" s="2"/>
      <c r="DQY33" s="2"/>
      <c r="DQZ33" s="2"/>
      <c r="DRA33" s="2"/>
      <c r="DRB33" s="2"/>
      <c r="DRC33" s="2"/>
      <c r="DRD33" s="2"/>
      <c r="DRE33" s="2"/>
      <c r="DRF33" s="2"/>
      <c r="DRG33" s="2"/>
      <c r="DRH33" s="2"/>
      <c r="DRI33" s="2"/>
      <c r="DRJ33" s="2"/>
      <c r="DRK33" s="2"/>
      <c r="DRL33" s="2"/>
      <c r="DRM33" s="2"/>
      <c r="DRN33" s="2"/>
      <c r="DRO33" s="2"/>
      <c r="DRP33" s="2"/>
      <c r="DRQ33" s="2"/>
      <c r="DRR33" s="2"/>
      <c r="DRS33" s="2"/>
      <c r="DRT33" s="2"/>
      <c r="DRU33" s="2"/>
      <c r="DRV33" s="2"/>
      <c r="DRW33" s="2"/>
      <c r="DRX33" s="2"/>
      <c r="DRY33" s="2"/>
      <c r="DRZ33" s="2"/>
      <c r="DSA33" s="2"/>
      <c r="DSB33" s="2"/>
      <c r="DSC33" s="2"/>
      <c r="DSD33" s="2"/>
      <c r="DSE33" s="2"/>
      <c r="DSF33" s="2"/>
      <c r="DSG33" s="2"/>
      <c r="DSH33" s="2"/>
      <c r="DSI33" s="2"/>
      <c r="DSJ33" s="2"/>
      <c r="DSK33" s="2"/>
      <c r="DSL33" s="2"/>
      <c r="DSM33" s="2"/>
      <c r="DSN33" s="2"/>
      <c r="DSO33" s="2"/>
      <c r="DSP33" s="2"/>
      <c r="DSQ33" s="2"/>
      <c r="DSR33" s="2"/>
      <c r="DSS33" s="2"/>
      <c r="DST33" s="2"/>
      <c r="DSU33" s="2"/>
      <c r="DSV33" s="2"/>
      <c r="DSW33" s="2"/>
      <c r="DSX33" s="2"/>
      <c r="DSY33" s="2"/>
      <c r="DSZ33" s="2"/>
      <c r="DTA33" s="2"/>
      <c r="DTB33" s="2"/>
      <c r="DTC33" s="2"/>
      <c r="DTD33" s="2"/>
      <c r="DTE33" s="2"/>
      <c r="DTF33" s="2"/>
      <c r="DTG33" s="2"/>
      <c r="DTH33" s="2"/>
      <c r="DTI33" s="2"/>
      <c r="DTJ33" s="2"/>
      <c r="DTK33" s="2"/>
      <c r="DTL33" s="2"/>
      <c r="DTM33" s="2"/>
      <c r="DTN33" s="2"/>
      <c r="DTO33" s="2"/>
      <c r="DTP33" s="2"/>
      <c r="DTQ33" s="2"/>
      <c r="DTR33" s="2"/>
      <c r="DTS33" s="2"/>
      <c r="DTT33" s="2"/>
      <c r="DTU33" s="2"/>
      <c r="DTV33" s="2"/>
      <c r="DTW33" s="2"/>
      <c r="DTX33" s="2"/>
      <c r="DTY33" s="2"/>
      <c r="DTZ33" s="2"/>
      <c r="DUA33" s="2"/>
      <c r="DUB33" s="2"/>
      <c r="DUC33" s="2"/>
      <c r="DUD33" s="2"/>
      <c r="DUE33" s="2"/>
      <c r="DUF33" s="2"/>
      <c r="DUG33" s="2"/>
      <c r="DUH33" s="2"/>
      <c r="DUI33" s="2"/>
      <c r="DUJ33" s="2"/>
      <c r="DUK33" s="2"/>
      <c r="DUL33" s="2"/>
      <c r="DUM33" s="2"/>
      <c r="DUN33" s="2"/>
      <c r="DUO33" s="2"/>
      <c r="DUP33" s="2"/>
      <c r="DUQ33" s="2"/>
      <c r="DUR33" s="2"/>
      <c r="DUS33" s="2"/>
      <c r="DUT33" s="2"/>
      <c r="DUU33" s="2"/>
      <c r="DUV33" s="2"/>
      <c r="DUW33" s="2"/>
      <c r="DUX33" s="2"/>
      <c r="DUY33" s="2"/>
      <c r="DUZ33" s="2"/>
      <c r="DVA33" s="2"/>
      <c r="DVB33" s="2"/>
      <c r="DVC33" s="2"/>
      <c r="DVD33" s="2"/>
      <c r="DVE33" s="2"/>
      <c r="DVF33" s="2"/>
      <c r="DVG33" s="2"/>
      <c r="DVH33" s="2"/>
      <c r="DVI33" s="2"/>
      <c r="DVJ33" s="2"/>
      <c r="DVK33" s="2"/>
      <c r="DVL33" s="2"/>
      <c r="DVM33" s="2"/>
      <c r="DVN33" s="2"/>
      <c r="DVO33" s="2"/>
      <c r="DVP33" s="2"/>
      <c r="DVQ33" s="2"/>
      <c r="DVR33" s="2"/>
      <c r="DVS33" s="2"/>
      <c r="DVT33" s="2"/>
      <c r="DVU33" s="2"/>
      <c r="DVV33" s="2"/>
      <c r="DVW33" s="2"/>
      <c r="DVX33" s="2"/>
      <c r="DVY33" s="2"/>
      <c r="DVZ33" s="2"/>
      <c r="DWA33" s="2"/>
      <c r="DWB33" s="2"/>
      <c r="DWC33" s="2"/>
      <c r="DWD33" s="2"/>
      <c r="DWE33" s="2"/>
      <c r="DWF33" s="2"/>
      <c r="DWG33" s="2"/>
      <c r="DWH33" s="2"/>
      <c r="DWI33" s="2"/>
      <c r="DWJ33" s="2"/>
      <c r="DWK33" s="2"/>
      <c r="DWL33" s="2"/>
      <c r="DWM33" s="2"/>
      <c r="DWN33" s="2"/>
      <c r="DWO33" s="2"/>
      <c r="DWP33" s="2"/>
      <c r="DWQ33" s="2"/>
      <c r="DWR33" s="2"/>
      <c r="DWS33" s="2"/>
      <c r="DWT33" s="2"/>
      <c r="DWU33" s="2"/>
      <c r="DWV33" s="2"/>
      <c r="DWW33" s="2"/>
      <c r="DWX33" s="2"/>
      <c r="DWY33" s="2"/>
      <c r="DWZ33" s="2"/>
      <c r="DXA33" s="2"/>
      <c r="DXB33" s="2"/>
      <c r="DXC33" s="2"/>
      <c r="DXD33" s="2"/>
      <c r="DXE33" s="2"/>
      <c r="DXF33" s="2"/>
      <c r="DXG33" s="2"/>
      <c r="DXH33" s="2"/>
      <c r="DXI33" s="2"/>
      <c r="DXJ33" s="2"/>
      <c r="DXK33" s="2"/>
      <c r="DXL33" s="2"/>
      <c r="DXM33" s="2"/>
      <c r="DXN33" s="2"/>
      <c r="DXO33" s="2"/>
      <c r="DXP33" s="2"/>
      <c r="DXQ33" s="2"/>
      <c r="DXR33" s="2"/>
      <c r="DXS33" s="2"/>
      <c r="DXT33" s="2"/>
      <c r="DXU33" s="2"/>
      <c r="DXV33" s="2"/>
      <c r="DXW33" s="2"/>
      <c r="DXX33" s="2"/>
      <c r="DXY33" s="2"/>
      <c r="DXZ33" s="2"/>
      <c r="DYA33" s="2"/>
      <c r="DYB33" s="2"/>
      <c r="DYC33" s="2"/>
      <c r="DYD33" s="2"/>
      <c r="DYE33" s="2"/>
      <c r="DYF33" s="2"/>
      <c r="DYG33" s="2"/>
      <c r="DYH33" s="2"/>
      <c r="DYI33" s="2"/>
      <c r="DYJ33" s="2"/>
      <c r="DYK33" s="2"/>
      <c r="DYL33" s="2"/>
      <c r="DYM33" s="2"/>
      <c r="DYN33" s="2"/>
      <c r="DYO33" s="2"/>
      <c r="DYP33" s="2"/>
      <c r="DYQ33" s="2"/>
      <c r="DYR33" s="2"/>
      <c r="DYS33" s="2"/>
      <c r="DYT33" s="2"/>
      <c r="DYU33" s="2"/>
      <c r="DYV33" s="2"/>
      <c r="DYW33" s="2"/>
      <c r="DYX33" s="2"/>
      <c r="DYY33" s="2"/>
      <c r="DYZ33" s="2"/>
      <c r="DZA33" s="2"/>
      <c r="DZB33" s="2"/>
      <c r="DZC33" s="2"/>
      <c r="DZD33" s="2"/>
      <c r="DZE33" s="2"/>
      <c r="DZF33" s="2"/>
      <c r="DZG33" s="2"/>
      <c r="DZH33" s="2"/>
      <c r="DZI33" s="2"/>
      <c r="DZJ33" s="2"/>
      <c r="DZK33" s="2"/>
      <c r="DZL33" s="2"/>
      <c r="DZM33" s="2"/>
      <c r="DZN33" s="2"/>
      <c r="DZO33" s="2"/>
      <c r="DZP33" s="2"/>
      <c r="DZQ33" s="2"/>
      <c r="DZR33" s="2"/>
      <c r="DZS33" s="2"/>
      <c r="DZT33" s="2"/>
      <c r="DZU33" s="2"/>
      <c r="DZV33" s="2"/>
      <c r="DZW33" s="2"/>
      <c r="DZX33" s="2"/>
      <c r="DZY33" s="2"/>
      <c r="DZZ33" s="2"/>
      <c r="EAA33" s="2"/>
      <c r="EAB33" s="2"/>
      <c r="EAC33" s="2"/>
      <c r="EAD33" s="2"/>
      <c r="EAE33" s="2"/>
      <c r="EAF33" s="2"/>
      <c r="EAG33" s="2"/>
      <c r="EAH33" s="2"/>
      <c r="EAI33" s="2"/>
      <c r="EAJ33" s="2"/>
      <c r="EAK33" s="2"/>
      <c r="EAL33" s="2"/>
      <c r="EAM33" s="2"/>
      <c r="EAN33" s="2"/>
      <c r="EAO33" s="2"/>
      <c r="EAP33" s="2"/>
      <c r="EAQ33" s="2"/>
      <c r="EAR33" s="2"/>
      <c r="EAS33" s="2"/>
      <c r="EAT33" s="2"/>
      <c r="EAU33" s="2"/>
      <c r="EAV33" s="2"/>
      <c r="EAW33" s="2"/>
      <c r="EAX33" s="2"/>
      <c r="EAY33" s="2"/>
      <c r="EAZ33" s="2"/>
      <c r="EBA33" s="2"/>
      <c r="EBB33" s="2"/>
      <c r="EBC33" s="2"/>
      <c r="EBD33" s="2"/>
      <c r="EBE33" s="2"/>
      <c r="EBF33" s="2"/>
      <c r="EBG33" s="2"/>
      <c r="EBH33" s="2"/>
      <c r="EBI33" s="2"/>
      <c r="EBJ33" s="2"/>
      <c r="EBK33" s="2"/>
      <c r="EBL33" s="2"/>
      <c r="EBM33" s="2"/>
      <c r="EBN33" s="2"/>
      <c r="EBO33" s="2"/>
      <c r="EBP33" s="2"/>
      <c r="EBQ33" s="2"/>
      <c r="EBR33" s="2"/>
      <c r="EBS33" s="2"/>
      <c r="EBT33" s="2"/>
      <c r="EBU33" s="2"/>
      <c r="EBV33" s="2"/>
      <c r="EBW33" s="2"/>
      <c r="EBX33" s="2"/>
      <c r="EBY33" s="2"/>
      <c r="EBZ33" s="2"/>
      <c r="ECA33" s="2"/>
      <c r="ECB33" s="2"/>
      <c r="ECC33" s="2"/>
      <c r="ECD33" s="2"/>
      <c r="ECE33" s="2"/>
      <c r="ECF33" s="2"/>
      <c r="ECG33" s="2"/>
      <c r="ECH33" s="2"/>
      <c r="ECI33" s="2"/>
      <c r="ECJ33" s="2"/>
      <c r="ECK33" s="2"/>
      <c r="ECL33" s="2"/>
      <c r="ECM33" s="2"/>
      <c r="ECN33" s="2"/>
      <c r="ECO33" s="2"/>
      <c r="ECP33" s="2"/>
      <c r="ECQ33" s="2"/>
      <c r="ECR33" s="2"/>
      <c r="ECS33" s="2"/>
      <c r="ECT33" s="2"/>
      <c r="ECU33" s="2"/>
      <c r="ECV33" s="2"/>
      <c r="ECW33" s="2"/>
      <c r="ECX33" s="2"/>
      <c r="ECY33" s="2"/>
      <c r="ECZ33" s="2"/>
      <c r="EDA33" s="2"/>
      <c r="EDB33" s="2"/>
      <c r="EDC33" s="2"/>
      <c r="EDD33" s="2"/>
      <c r="EDE33" s="2"/>
      <c r="EDF33" s="2"/>
      <c r="EDG33" s="2"/>
      <c r="EDH33" s="2"/>
      <c r="EDI33" s="2"/>
      <c r="EDJ33" s="2"/>
      <c r="EDK33" s="2"/>
      <c r="EDL33" s="2"/>
      <c r="EDM33" s="2"/>
      <c r="EDN33" s="2"/>
      <c r="EDO33" s="2"/>
      <c r="EDP33" s="2"/>
      <c r="EDQ33" s="2"/>
      <c r="EDR33" s="2"/>
      <c r="EDS33" s="2"/>
      <c r="EDT33" s="2"/>
      <c r="EDU33" s="2"/>
      <c r="EDV33" s="2"/>
      <c r="EDW33" s="2"/>
      <c r="EDX33" s="2"/>
      <c r="EDY33" s="2"/>
      <c r="EDZ33" s="2"/>
      <c r="EEA33" s="2"/>
      <c r="EEB33" s="2"/>
      <c r="EEC33" s="2"/>
      <c r="EED33" s="2"/>
      <c r="EEE33" s="2"/>
      <c r="EEF33" s="2"/>
      <c r="EEG33" s="2"/>
      <c r="EEH33" s="2"/>
      <c r="EEI33" s="2"/>
      <c r="EEJ33" s="2"/>
      <c r="EEK33" s="2"/>
      <c r="EEL33" s="2"/>
      <c r="EEM33" s="2"/>
      <c r="EEN33" s="2"/>
      <c r="EEO33" s="2"/>
      <c r="EEP33" s="2"/>
      <c r="EEQ33" s="2"/>
      <c r="EER33" s="2"/>
      <c r="EES33" s="2"/>
      <c r="EET33" s="2"/>
      <c r="EEU33" s="2"/>
      <c r="EEV33" s="2"/>
      <c r="EEW33" s="2"/>
      <c r="EEX33" s="2"/>
      <c r="EEY33" s="2"/>
      <c r="EEZ33" s="2"/>
      <c r="EFA33" s="2"/>
      <c r="EFB33" s="2"/>
      <c r="EFC33" s="2"/>
      <c r="EFD33" s="2"/>
      <c r="EFE33" s="2"/>
      <c r="EFF33" s="2"/>
      <c r="EFG33" s="2"/>
      <c r="EFH33" s="2"/>
      <c r="EFI33" s="2"/>
      <c r="EFJ33" s="2"/>
      <c r="EFK33" s="2"/>
      <c r="EFL33" s="2"/>
      <c r="EFM33" s="2"/>
      <c r="EFN33" s="2"/>
      <c r="EFO33" s="2"/>
      <c r="EFP33" s="2"/>
      <c r="EFQ33" s="2"/>
      <c r="EFR33" s="2"/>
      <c r="EFS33" s="2"/>
      <c r="EFT33" s="2"/>
      <c r="EFU33" s="2"/>
      <c r="EFV33" s="2"/>
      <c r="EFW33" s="2"/>
      <c r="EFX33" s="2"/>
      <c r="EFY33" s="2"/>
      <c r="EFZ33" s="2"/>
      <c r="EGA33" s="2"/>
      <c r="EGB33" s="2"/>
      <c r="EGC33" s="2"/>
      <c r="EGD33" s="2"/>
      <c r="EGE33" s="2"/>
      <c r="EGF33" s="2"/>
      <c r="EGG33" s="2"/>
      <c r="EGH33" s="2"/>
      <c r="EGI33" s="2"/>
      <c r="EGJ33" s="2"/>
      <c r="EGK33" s="2"/>
      <c r="EGL33" s="2"/>
      <c r="EGM33" s="2"/>
      <c r="EGN33" s="2"/>
      <c r="EGO33" s="2"/>
      <c r="EGP33" s="2"/>
      <c r="EGQ33" s="2"/>
      <c r="EGR33" s="2"/>
      <c r="EGS33" s="2"/>
      <c r="EGT33" s="2"/>
      <c r="EGU33" s="2"/>
      <c r="EGV33" s="2"/>
      <c r="EGW33" s="2"/>
      <c r="EGX33" s="2"/>
      <c r="EGY33" s="2"/>
      <c r="EGZ33" s="2"/>
      <c r="EHA33" s="2"/>
      <c r="EHB33" s="2"/>
      <c r="EHC33" s="2"/>
      <c r="EHD33" s="2"/>
      <c r="EHE33" s="2"/>
      <c r="EHF33" s="2"/>
      <c r="EHG33" s="2"/>
      <c r="EHH33" s="2"/>
      <c r="EHI33" s="2"/>
      <c r="EHJ33" s="2"/>
      <c r="EHK33" s="2"/>
      <c r="EHL33" s="2"/>
      <c r="EHM33" s="2"/>
      <c r="EHN33" s="2"/>
      <c r="EHO33" s="2"/>
      <c r="EHP33" s="2"/>
      <c r="EHQ33" s="2"/>
      <c r="EHR33" s="2"/>
      <c r="EHS33" s="2"/>
      <c r="EHT33" s="2"/>
      <c r="EHU33" s="2"/>
      <c r="EHV33" s="2"/>
      <c r="EHW33" s="2"/>
      <c r="EHX33" s="2"/>
      <c r="EHY33" s="2"/>
      <c r="EHZ33" s="2"/>
      <c r="EIA33" s="2"/>
      <c r="EIB33" s="2"/>
      <c r="EIC33" s="2"/>
      <c r="EID33" s="2"/>
      <c r="EIE33" s="2"/>
      <c r="EIF33" s="2"/>
      <c r="EIG33" s="2"/>
      <c r="EIH33" s="2"/>
      <c r="EII33" s="2"/>
      <c r="EIJ33" s="2"/>
      <c r="EIK33" s="2"/>
      <c r="EIL33" s="2"/>
      <c r="EIM33" s="2"/>
      <c r="EIN33" s="2"/>
      <c r="EIO33" s="2"/>
      <c r="EIP33" s="2"/>
      <c r="EIQ33" s="2"/>
      <c r="EIR33" s="2"/>
      <c r="EIS33" s="2"/>
      <c r="EIT33" s="2"/>
      <c r="EIU33" s="2"/>
      <c r="EIV33" s="2"/>
      <c r="EIW33" s="2"/>
      <c r="EIX33" s="2"/>
      <c r="EIY33" s="2"/>
      <c r="EIZ33" s="2"/>
      <c r="EJA33" s="2"/>
      <c r="EJB33" s="2"/>
      <c r="EJC33" s="2"/>
      <c r="EJD33" s="2"/>
      <c r="EJE33" s="2"/>
      <c r="EJF33" s="2"/>
      <c r="EJG33" s="2"/>
      <c r="EJH33" s="2"/>
      <c r="EJI33" s="2"/>
      <c r="EJJ33" s="2"/>
      <c r="EJK33" s="2"/>
      <c r="EJL33" s="2"/>
      <c r="EJM33" s="2"/>
      <c r="EJN33" s="2"/>
      <c r="EJO33" s="2"/>
      <c r="EJP33" s="2"/>
      <c r="EJQ33" s="2"/>
      <c r="EJR33" s="2"/>
      <c r="EJS33" s="2"/>
      <c r="EJT33" s="2"/>
      <c r="EJU33" s="2"/>
      <c r="EJV33" s="2"/>
      <c r="EJW33" s="2"/>
      <c r="EJX33" s="2"/>
      <c r="EJY33" s="2"/>
      <c r="EJZ33" s="2"/>
      <c r="EKA33" s="2"/>
      <c r="EKB33" s="2"/>
      <c r="EKC33" s="2"/>
      <c r="EKD33" s="2"/>
      <c r="EKE33" s="2"/>
      <c r="EKF33" s="2"/>
      <c r="EKG33" s="2"/>
      <c r="EKH33" s="2"/>
      <c r="EKI33" s="2"/>
      <c r="EKJ33" s="2"/>
      <c r="EKK33" s="2"/>
      <c r="EKL33" s="2"/>
      <c r="EKM33" s="2"/>
      <c r="EKN33" s="2"/>
      <c r="EKO33" s="2"/>
      <c r="EKP33" s="2"/>
      <c r="EKQ33" s="2"/>
      <c r="EKR33" s="2"/>
      <c r="EKS33" s="2"/>
      <c r="EKT33" s="2"/>
      <c r="EKU33" s="2"/>
      <c r="EKV33" s="2"/>
      <c r="EKW33" s="2"/>
      <c r="EKX33" s="2"/>
      <c r="EKY33" s="2"/>
      <c r="EKZ33" s="2"/>
      <c r="ELA33" s="2"/>
      <c r="ELB33" s="2"/>
      <c r="ELC33" s="2"/>
      <c r="ELD33" s="2"/>
      <c r="ELE33" s="2"/>
      <c r="ELF33" s="2"/>
      <c r="ELG33" s="2"/>
      <c r="ELH33" s="2"/>
      <c r="ELI33" s="2"/>
      <c r="ELJ33" s="2"/>
      <c r="ELK33" s="2"/>
      <c r="ELL33" s="2"/>
      <c r="ELM33" s="2"/>
      <c r="ELN33" s="2"/>
      <c r="ELO33" s="2"/>
      <c r="ELP33" s="2"/>
      <c r="ELQ33" s="2"/>
      <c r="ELR33" s="2"/>
      <c r="ELS33" s="2"/>
      <c r="ELT33" s="2"/>
      <c r="ELU33" s="2"/>
      <c r="ELV33" s="2"/>
      <c r="ELW33" s="2"/>
      <c r="ELX33" s="2"/>
      <c r="ELY33" s="2"/>
      <c r="ELZ33" s="2"/>
      <c r="EMA33" s="2"/>
      <c r="EMB33" s="2"/>
      <c r="EMC33" s="2"/>
      <c r="EMD33" s="2"/>
      <c r="EME33" s="2"/>
      <c r="EMF33" s="2"/>
      <c r="EMG33" s="2"/>
      <c r="EMH33" s="2"/>
      <c r="EMI33" s="2"/>
      <c r="EMJ33" s="2"/>
      <c r="EMK33" s="2"/>
      <c r="EML33" s="2"/>
      <c r="EMM33" s="2"/>
      <c r="EMN33" s="2"/>
      <c r="EMO33" s="2"/>
      <c r="EMP33" s="2"/>
      <c r="EMQ33" s="2"/>
      <c r="EMR33" s="2"/>
      <c r="EMS33" s="2"/>
      <c r="EMT33" s="2"/>
      <c r="EMU33" s="2"/>
      <c r="EMV33" s="2"/>
      <c r="EMW33" s="2"/>
      <c r="EMX33" s="2"/>
      <c r="EMY33" s="2"/>
      <c r="EMZ33" s="2"/>
      <c r="ENA33" s="2"/>
      <c r="ENB33" s="2"/>
      <c r="ENC33" s="2"/>
      <c r="END33" s="2"/>
      <c r="ENE33" s="2"/>
      <c r="ENF33" s="2"/>
      <c r="ENG33" s="2"/>
      <c r="ENH33" s="2"/>
      <c r="ENI33" s="2"/>
      <c r="ENJ33" s="2"/>
      <c r="ENK33" s="2"/>
      <c r="ENL33" s="2"/>
      <c r="ENM33" s="2"/>
      <c r="ENN33" s="2"/>
      <c r="ENO33" s="2"/>
      <c r="ENP33" s="2"/>
      <c r="ENQ33" s="2"/>
      <c r="ENR33" s="2"/>
      <c r="ENS33" s="2"/>
      <c r="ENT33" s="2"/>
      <c r="ENU33" s="2"/>
      <c r="ENV33" s="2"/>
      <c r="ENW33" s="2"/>
      <c r="ENX33" s="2"/>
      <c r="ENY33" s="2"/>
      <c r="ENZ33" s="2"/>
      <c r="EOA33" s="2"/>
      <c r="EOB33" s="2"/>
      <c r="EOC33" s="2"/>
      <c r="EOD33" s="2"/>
      <c r="EOE33" s="2"/>
      <c r="EOF33" s="2"/>
      <c r="EOG33" s="2"/>
      <c r="EOH33" s="2"/>
      <c r="EOI33" s="2"/>
      <c r="EOJ33" s="2"/>
      <c r="EOK33" s="2"/>
      <c r="EOL33" s="2"/>
      <c r="EOM33" s="2"/>
      <c r="EON33" s="2"/>
      <c r="EOO33" s="2"/>
      <c r="EOP33" s="2"/>
      <c r="EOQ33" s="2"/>
      <c r="EOR33" s="2"/>
      <c r="EOS33" s="2"/>
      <c r="EOT33" s="2"/>
      <c r="EOU33" s="2"/>
      <c r="EOV33" s="2"/>
      <c r="EOW33" s="2"/>
      <c r="EOX33" s="2"/>
      <c r="EOY33" s="2"/>
      <c r="EOZ33" s="2"/>
      <c r="EPA33" s="2"/>
      <c r="EPB33" s="2"/>
      <c r="EPC33" s="2"/>
      <c r="EPD33" s="2"/>
      <c r="EPE33" s="2"/>
      <c r="EPF33" s="2"/>
      <c r="EPG33" s="2"/>
      <c r="EPH33" s="2"/>
      <c r="EPI33" s="2"/>
      <c r="EPJ33" s="2"/>
      <c r="EPK33" s="2"/>
      <c r="EPL33" s="2"/>
      <c r="EPM33" s="2"/>
      <c r="EPN33" s="2"/>
      <c r="EPO33" s="2"/>
      <c r="EPP33" s="2"/>
      <c r="EPQ33" s="2"/>
      <c r="EPR33" s="2"/>
      <c r="EPS33" s="2"/>
      <c r="EPT33" s="2"/>
      <c r="EPU33" s="2"/>
      <c r="EPV33" s="2"/>
      <c r="EPW33" s="2"/>
      <c r="EPX33" s="2"/>
      <c r="EPY33" s="2"/>
      <c r="EPZ33" s="2"/>
      <c r="EQA33" s="2"/>
      <c r="EQB33" s="2"/>
      <c r="EQC33" s="2"/>
      <c r="EQD33" s="2"/>
      <c r="EQE33" s="2"/>
      <c r="EQF33" s="2"/>
      <c r="EQG33" s="2"/>
      <c r="EQH33" s="2"/>
      <c r="EQI33" s="2"/>
      <c r="EQJ33" s="2"/>
      <c r="EQK33" s="2"/>
      <c r="EQL33" s="2"/>
      <c r="EQM33" s="2"/>
      <c r="EQN33" s="2"/>
      <c r="EQO33" s="2"/>
      <c r="EQP33" s="2"/>
      <c r="EQQ33" s="2"/>
      <c r="EQR33" s="2"/>
      <c r="EQS33" s="2"/>
      <c r="EQT33" s="2"/>
      <c r="EQU33" s="2"/>
      <c r="EQV33" s="2"/>
      <c r="EQW33" s="2"/>
      <c r="EQX33" s="2"/>
      <c r="EQY33" s="2"/>
      <c r="EQZ33" s="2"/>
      <c r="ERA33" s="2"/>
      <c r="ERB33" s="2"/>
      <c r="ERC33" s="2"/>
      <c r="ERD33" s="2"/>
      <c r="ERE33" s="2"/>
      <c r="ERF33" s="2"/>
      <c r="ERG33" s="2"/>
      <c r="ERH33" s="2"/>
      <c r="ERI33" s="2"/>
      <c r="ERJ33" s="2"/>
      <c r="ERK33" s="2"/>
      <c r="ERL33" s="2"/>
      <c r="ERM33" s="2"/>
      <c r="ERN33" s="2"/>
      <c r="ERO33" s="2"/>
      <c r="ERP33" s="2"/>
      <c r="ERQ33" s="2"/>
      <c r="ERR33" s="2"/>
      <c r="ERS33" s="2"/>
      <c r="ERT33" s="2"/>
      <c r="ERU33" s="2"/>
      <c r="ERV33" s="2"/>
      <c r="ERW33" s="2"/>
      <c r="ERX33" s="2"/>
      <c r="ERY33" s="2"/>
      <c r="ERZ33" s="2"/>
      <c r="ESA33" s="2"/>
      <c r="ESB33" s="2"/>
      <c r="ESC33" s="2"/>
      <c r="ESD33" s="2"/>
      <c r="ESE33" s="2"/>
      <c r="ESF33" s="2"/>
      <c r="ESG33" s="2"/>
      <c r="ESH33" s="2"/>
      <c r="ESI33" s="2"/>
      <c r="ESJ33" s="2"/>
      <c r="ESK33" s="2"/>
      <c r="ESL33" s="2"/>
      <c r="ESM33" s="2"/>
      <c r="ESN33" s="2"/>
      <c r="ESO33" s="2"/>
      <c r="ESP33" s="2"/>
      <c r="ESQ33" s="2"/>
      <c r="ESR33" s="2"/>
      <c r="ESS33" s="2"/>
      <c r="EST33" s="2"/>
      <c r="ESU33" s="2"/>
      <c r="ESV33" s="2"/>
      <c r="ESW33" s="2"/>
      <c r="ESX33" s="2"/>
      <c r="ESY33" s="2"/>
      <c r="ESZ33" s="2"/>
      <c r="ETA33" s="2"/>
      <c r="ETB33" s="2"/>
      <c r="ETC33" s="2"/>
      <c r="ETD33" s="2"/>
      <c r="ETE33" s="2"/>
      <c r="ETF33" s="2"/>
      <c r="ETG33" s="2"/>
      <c r="ETH33" s="2"/>
      <c r="ETI33" s="2"/>
      <c r="ETJ33" s="2"/>
      <c r="ETK33" s="2"/>
      <c r="ETL33" s="2"/>
      <c r="ETM33" s="2"/>
      <c r="ETN33" s="2"/>
      <c r="ETO33" s="2"/>
      <c r="ETP33" s="2"/>
      <c r="ETQ33" s="2"/>
      <c r="ETR33" s="2"/>
      <c r="ETS33" s="2"/>
      <c r="ETT33" s="2"/>
      <c r="ETU33" s="2"/>
      <c r="ETV33" s="2"/>
      <c r="ETW33" s="2"/>
      <c r="ETX33" s="2"/>
      <c r="ETY33" s="2"/>
      <c r="ETZ33" s="2"/>
      <c r="EUA33" s="2"/>
      <c r="EUB33" s="2"/>
      <c r="EUC33" s="2"/>
      <c r="EUD33" s="2"/>
      <c r="EUE33" s="2"/>
      <c r="EUF33" s="2"/>
      <c r="EUG33" s="2"/>
      <c r="EUH33" s="2"/>
      <c r="EUI33" s="2"/>
      <c r="EUJ33" s="2"/>
      <c r="EUK33" s="2"/>
      <c r="EUL33" s="2"/>
      <c r="EUM33" s="2"/>
      <c r="EUN33" s="2"/>
      <c r="EUO33" s="2"/>
      <c r="EUP33" s="2"/>
      <c r="EUQ33" s="2"/>
      <c r="EUR33" s="2"/>
      <c r="EUS33" s="2"/>
      <c r="EUT33" s="2"/>
      <c r="EUU33" s="2"/>
      <c r="EUV33" s="2"/>
      <c r="EUW33" s="2"/>
      <c r="EUX33" s="2"/>
      <c r="EUY33" s="2"/>
      <c r="EUZ33" s="2"/>
      <c r="EVA33" s="2"/>
      <c r="EVB33" s="2"/>
      <c r="EVC33" s="2"/>
      <c r="EVD33" s="2"/>
      <c r="EVE33" s="2"/>
      <c r="EVF33" s="2"/>
      <c r="EVG33" s="2"/>
      <c r="EVH33" s="2"/>
      <c r="EVI33" s="2"/>
      <c r="EVJ33" s="2"/>
      <c r="EVK33" s="2"/>
      <c r="EVL33" s="2"/>
      <c r="EVM33" s="2"/>
      <c r="EVN33" s="2"/>
      <c r="EVO33" s="2"/>
      <c r="EVP33" s="2"/>
      <c r="EVQ33" s="2"/>
      <c r="EVR33" s="2"/>
      <c r="EVS33" s="2"/>
      <c r="EVT33" s="2"/>
      <c r="EVU33" s="2"/>
      <c r="EVV33" s="2"/>
      <c r="EVW33" s="2"/>
      <c r="EVX33" s="2"/>
      <c r="EVY33" s="2"/>
      <c r="EVZ33" s="2"/>
      <c r="EWA33" s="2"/>
      <c r="EWB33" s="2"/>
      <c r="EWC33" s="2"/>
      <c r="EWD33" s="2"/>
      <c r="EWE33" s="2"/>
      <c r="EWF33" s="2"/>
      <c r="EWG33" s="2"/>
      <c r="EWH33" s="2"/>
      <c r="EWI33" s="2"/>
      <c r="EWJ33" s="2"/>
      <c r="EWK33" s="2"/>
      <c r="EWL33" s="2"/>
      <c r="EWM33" s="2"/>
      <c r="EWN33" s="2"/>
      <c r="EWO33" s="2"/>
      <c r="EWP33" s="2"/>
      <c r="EWQ33" s="2"/>
      <c r="EWR33" s="2"/>
      <c r="EWS33" s="2"/>
      <c r="EWT33" s="2"/>
      <c r="EWU33" s="2"/>
      <c r="EWV33" s="2"/>
      <c r="EWW33" s="2"/>
      <c r="EWX33" s="2"/>
      <c r="EWY33" s="2"/>
      <c r="EWZ33" s="2"/>
      <c r="EXA33" s="2"/>
      <c r="EXB33" s="2"/>
      <c r="EXC33" s="2"/>
      <c r="EXD33" s="2"/>
      <c r="EXE33" s="2"/>
      <c r="EXF33" s="2"/>
      <c r="EXG33" s="2"/>
      <c r="EXH33" s="2"/>
      <c r="EXI33" s="2"/>
      <c r="EXJ33" s="2"/>
      <c r="EXK33" s="2"/>
      <c r="EXL33" s="2"/>
      <c r="EXM33" s="2"/>
      <c r="EXN33" s="2"/>
      <c r="EXO33" s="2"/>
      <c r="EXP33" s="2"/>
      <c r="EXQ33" s="2"/>
      <c r="EXR33" s="2"/>
      <c r="EXS33" s="2"/>
      <c r="EXT33" s="2"/>
      <c r="EXU33" s="2"/>
      <c r="EXV33" s="2"/>
      <c r="EXW33" s="2"/>
      <c r="EXX33" s="2"/>
      <c r="EXY33" s="2"/>
      <c r="EXZ33" s="2"/>
      <c r="EYA33" s="2"/>
      <c r="EYB33" s="2"/>
      <c r="EYC33" s="2"/>
      <c r="EYD33" s="2"/>
      <c r="EYE33" s="2"/>
      <c r="EYF33" s="2"/>
      <c r="EYG33" s="2"/>
      <c r="EYH33" s="2"/>
      <c r="EYI33" s="2"/>
      <c r="EYJ33" s="2"/>
      <c r="EYK33" s="2"/>
      <c r="EYL33" s="2"/>
      <c r="EYM33" s="2"/>
      <c r="EYN33" s="2"/>
      <c r="EYO33" s="2"/>
      <c r="EYP33" s="2"/>
      <c r="EYQ33" s="2"/>
      <c r="EYR33" s="2"/>
      <c r="EYS33" s="2"/>
      <c r="EYT33" s="2"/>
      <c r="EYU33" s="2"/>
      <c r="EYV33" s="2"/>
      <c r="EYW33" s="2"/>
      <c r="EYX33" s="2"/>
      <c r="EYY33" s="2"/>
      <c r="EYZ33" s="2"/>
      <c r="EZA33" s="2"/>
      <c r="EZB33" s="2"/>
      <c r="EZC33" s="2"/>
      <c r="EZD33" s="2"/>
      <c r="EZE33" s="2"/>
      <c r="EZF33" s="2"/>
      <c r="EZG33" s="2"/>
      <c r="EZH33" s="2"/>
      <c r="EZI33" s="2"/>
      <c r="EZJ33" s="2"/>
      <c r="EZK33" s="2"/>
      <c r="EZL33" s="2"/>
      <c r="EZM33" s="2"/>
      <c r="EZN33" s="2"/>
      <c r="EZO33" s="2"/>
      <c r="EZP33" s="2"/>
      <c r="EZQ33" s="2"/>
      <c r="EZR33" s="2"/>
      <c r="EZS33" s="2"/>
      <c r="EZT33" s="2"/>
      <c r="EZU33" s="2"/>
      <c r="EZV33" s="2"/>
      <c r="EZW33" s="2"/>
      <c r="EZX33" s="2"/>
      <c r="EZY33" s="2"/>
      <c r="EZZ33" s="2"/>
      <c r="FAA33" s="2"/>
      <c r="FAB33" s="2"/>
      <c r="FAC33" s="2"/>
      <c r="FAD33" s="2"/>
      <c r="FAE33" s="2"/>
      <c r="FAF33" s="2"/>
      <c r="FAG33" s="2"/>
      <c r="FAH33" s="2"/>
      <c r="FAI33" s="2"/>
      <c r="FAJ33" s="2"/>
      <c r="FAK33" s="2"/>
      <c r="FAL33" s="2"/>
      <c r="FAM33" s="2"/>
      <c r="FAN33" s="2"/>
      <c r="FAO33" s="2"/>
      <c r="FAP33" s="2"/>
      <c r="FAQ33" s="2"/>
      <c r="FAR33" s="2"/>
      <c r="FAS33" s="2"/>
      <c r="FAT33" s="2"/>
      <c r="FAU33" s="2"/>
      <c r="FAV33" s="2"/>
      <c r="FAW33" s="2"/>
      <c r="FAX33" s="2"/>
      <c r="FAY33" s="2"/>
      <c r="FAZ33" s="2"/>
      <c r="FBA33" s="2"/>
      <c r="FBB33" s="2"/>
      <c r="FBC33" s="2"/>
      <c r="FBD33" s="2"/>
      <c r="FBE33" s="2"/>
      <c r="FBF33" s="2"/>
      <c r="FBG33" s="2"/>
      <c r="FBH33" s="2"/>
      <c r="FBI33" s="2"/>
      <c r="FBJ33" s="2"/>
      <c r="FBK33" s="2"/>
      <c r="FBL33" s="2"/>
      <c r="FBM33" s="2"/>
      <c r="FBN33" s="2"/>
      <c r="FBO33" s="2"/>
      <c r="FBP33" s="2"/>
      <c r="FBQ33" s="2"/>
      <c r="FBR33" s="2"/>
      <c r="FBS33" s="2"/>
      <c r="FBT33" s="2"/>
      <c r="FBU33" s="2"/>
      <c r="FBV33" s="2"/>
      <c r="FBW33" s="2"/>
      <c r="FBX33" s="2"/>
      <c r="FBY33" s="2"/>
      <c r="FBZ33" s="2"/>
      <c r="FCA33" s="2"/>
      <c r="FCB33" s="2"/>
      <c r="FCC33" s="2"/>
      <c r="FCD33" s="2"/>
      <c r="FCE33" s="2"/>
      <c r="FCF33" s="2"/>
      <c r="FCG33" s="2"/>
      <c r="FCH33" s="2"/>
      <c r="FCI33" s="2"/>
      <c r="FCJ33" s="2"/>
      <c r="FCK33" s="2"/>
      <c r="FCL33" s="2"/>
      <c r="FCM33" s="2"/>
      <c r="FCN33" s="2"/>
      <c r="FCO33" s="2"/>
      <c r="FCP33" s="2"/>
      <c r="FCQ33" s="2"/>
      <c r="FCR33" s="2"/>
      <c r="FCS33" s="2"/>
      <c r="FCT33" s="2"/>
      <c r="FCU33" s="2"/>
      <c r="FCV33" s="2"/>
      <c r="FCW33" s="2"/>
      <c r="FCX33" s="2"/>
      <c r="FCY33" s="2"/>
      <c r="FCZ33" s="2"/>
      <c r="FDA33" s="2"/>
      <c r="FDB33" s="2"/>
      <c r="FDC33" s="2"/>
      <c r="FDD33" s="2"/>
      <c r="FDE33" s="2"/>
      <c r="FDF33" s="2"/>
      <c r="FDG33" s="2"/>
      <c r="FDH33" s="2"/>
      <c r="FDI33" s="2"/>
      <c r="FDJ33" s="2"/>
      <c r="FDK33" s="2"/>
      <c r="FDL33" s="2"/>
      <c r="FDM33" s="2"/>
      <c r="FDN33" s="2"/>
      <c r="FDO33" s="2"/>
      <c r="FDP33" s="2"/>
      <c r="FDQ33" s="2"/>
      <c r="FDR33" s="2"/>
      <c r="FDS33" s="2"/>
      <c r="FDT33" s="2"/>
      <c r="FDU33" s="2"/>
      <c r="FDV33" s="2"/>
      <c r="FDW33" s="2"/>
      <c r="FDX33" s="2"/>
      <c r="FDY33" s="2"/>
      <c r="FDZ33" s="2"/>
      <c r="FEA33" s="2"/>
      <c r="FEB33" s="2"/>
      <c r="FEC33" s="2"/>
      <c r="FED33" s="2"/>
      <c r="FEE33" s="2"/>
      <c r="FEF33" s="2"/>
      <c r="FEG33" s="2"/>
      <c r="FEH33" s="2"/>
      <c r="FEI33" s="2"/>
      <c r="FEJ33" s="2"/>
      <c r="FEK33" s="2"/>
      <c r="FEL33" s="2"/>
      <c r="FEM33" s="2"/>
      <c r="FEN33" s="2"/>
      <c r="FEO33" s="2"/>
      <c r="FEP33" s="2"/>
      <c r="FEQ33" s="2"/>
      <c r="FER33" s="2"/>
      <c r="FES33" s="2"/>
      <c r="FET33" s="2"/>
      <c r="FEU33" s="2"/>
      <c r="FEV33" s="2"/>
      <c r="FEW33" s="2"/>
      <c r="FEX33" s="2"/>
      <c r="FEY33" s="2"/>
      <c r="FEZ33" s="2"/>
      <c r="FFA33" s="2"/>
      <c r="FFB33" s="2"/>
      <c r="FFC33" s="2"/>
      <c r="FFD33" s="2"/>
      <c r="FFE33" s="2"/>
      <c r="FFF33" s="2"/>
      <c r="FFG33" s="2"/>
      <c r="FFH33" s="2"/>
      <c r="FFI33" s="2"/>
      <c r="FFJ33" s="2"/>
      <c r="FFK33" s="2"/>
      <c r="FFL33" s="2"/>
      <c r="FFM33" s="2"/>
      <c r="FFN33" s="2"/>
      <c r="FFO33" s="2"/>
      <c r="FFP33" s="2"/>
      <c r="FFQ33" s="2"/>
      <c r="FFR33" s="2"/>
      <c r="FFS33" s="2"/>
      <c r="FFT33" s="2"/>
      <c r="FFU33" s="2"/>
      <c r="FFV33" s="2"/>
      <c r="FFW33" s="2"/>
      <c r="FFX33" s="2"/>
      <c r="FFY33" s="2"/>
      <c r="FFZ33" s="2"/>
      <c r="FGA33" s="2"/>
      <c r="FGB33" s="2"/>
      <c r="FGC33" s="2"/>
      <c r="FGD33" s="2"/>
      <c r="FGE33" s="2"/>
      <c r="FGF33" s="2"/>
      <c r="FGG33" s="2"/>
      <c r="FGH33" s="2"/>
      <c r="FGI33" s="2"/>
      <c r="FGJ33" s="2"/>
      <c r="FGK33" s="2"/>
      <c r="FGL33" s="2"/>
      <c r="FGM33" s="2"/>
      <c r="FGN33" s="2"/>
      <c r="FGO33" s="2"/>
      <c r="FGP33" s="2"/>
      <c r="FGQ33" s="2"/>
      <c r="FGR33" s="2"/>
      <c r="FGS33" s="2"/>
      <c r="FGT33" s="2"/>
      <c r="FGU33" s="2"/>
      <c r="FGV33" s="2"/>
      <c r="FGW33" s="2"/>
      <c r="FGX33" s="2"/>
      <c r="FGY33" s="2"/>
      <c r="FGZ33" s="2"/>
      <c r="FHA33" s="2"/>
      <c r="FHB33" s="2"/>
      <c r="FHC33" s="2"/>
      <c r="FHD33" s="2"/>
      <c r="FHE33" s="2"/>
      <c r="FHF33" s="2"/>
      <c r="FHG33" s="2"/>
      <c r="FHH33" s="2"/>
      <c r="FHI33" s="2"/>
      <c r="FHJ33" s="2"/>
      <c r="FHK33" s="2"/>
      <c r="FHL33" s="2"/>
      <c r="FHM33" s="2"/>
      <c r="FHN33" s="2"/>
      <c r="FHO33" s="2"/>
      <c r="FHP33" s="2"/>
      <c r="FHQ33" s="2"/>
      <c r="FHR33" s="2"/>
      <c r="FHS33" s="2"/>
      <c r="FHT33" s="2"/>
      <c r="FHU33" s="2"/>
      <c r="FHV33" s="2"/>
      <c r="FHW33" s="2"/>
      <c r="FHX33" s="2"/>
      <c r="FHY33" s="2"/>
      <c r="FHZ33" s="2"/>
      <c r="FIA33" s="2"/>
      <c r="FIB33" s="2"/>
      <c r="FIC33" s="2"/>
      <c r="FID33" s="2"/>
      <c r="FIE33" s="2"/>
      <c r="FIF33" s="2"/>
      <c r="FIG33" s="2"/>
      <c r="FIH33" s="2"/>
      <c r="FII33" s="2"/>
      <c r="FIJ33" s="2"/>
      <c r="FIK33" s="2"/>
      <c r="FIL33" s="2"/>
      <c r="FIM33" s="2"/>
      <c r="FIN33" s="2"/>
      <c r="FIO33" s="2"/>
      <c r="FIP33" s="2"/>
      <c r="FIQ33" s="2"/>
      <c r="FIR33" s="2"/>
      <c r="FIS33" s="2"/>
      <c r="FIT33" s="2"/>
      <c r="FIU33" s="2"/>
      <c r="FIV33" s="2"/>
      <c r="FIW33" s="2"/>
      <c r="FIX33" s="2"/>
      <c r="FIY33" s="2"/>
      <c r="FIZ33" s="2"/>
      <c r="FJA33" s="2"/>
      <c r="FJB33" s="2"/>
      <c r="FJC33" s="2"/>
      <c r="FJD33" s="2"/>
      <c r="FJE33" s="2"/>
      <c r="FJF33" s="2"/>
      <c r="FJG33" s="2"/>
      <c r="FJH33" s="2"/>
      <c r="FJI33" s="2"/>
      <c r="FJJ33" s="2"/>
      <c r="FJK33" s="2"/>
      <c r="FJL33" s="2"/>
      <c r="FJM33" s="2"/>
      <c r="FJN33" s="2"/>
      <c r="FJO33" s="2"/>
      <c r="FJP33" s="2"/>
      <c r="FJQ33" s="2"/>
      <c r="FJR33" s="2"/>
      <c r="FJS33" s="2"/>
      <c r="FJT33" s="2"/>
      <c r="FJU33" s="2"/>
      <c r="FJV33" s="2"/>
      <c r="FJW33" s="2"/>
      <c r="FJX33" s="2"/>
      <c r="FJY33" s="2"/>
      <c r="FJZ33" s="2"/>
      <c r="FKA33" s="2"/>
      <c r="FKB33" s="2"/>
      <c r="FKC33" s="2"/>
      <c r="FKD33" s="2"/>
      <c r="FKE33" s="2"/>
      <c r="FKF33" s="2"/>
      <c r="FKG33" s="2"/>
      <c r="FKH33" s="2"/>
      <c r="FKI33" s="2"/>
      <c r="FKJ33" s="2"/>
      <c r="FKK33" s="2"/>
      <c r="FKL33" s="2"/>
      <c r="FKM33" s="2"/>
      <c r="FKN33" s="2"/>
      <c r="FKO33" s="2"/>
      <c r="FKP33" s="2"/>
      <c r="FKQ33" s="2"/>
      <c r="FKR33" s="2"/>
      <c r="FKS33" s="2"/>
      <c r="FKT33" s="2"/>
      <c r="FKU33" s="2"/>
      <c r="FKV33" s="2"/>
      <c r="FKW33" s="2"/>
      <c r="FKX33" s="2"/>
      <c r="FKY33" s="2"/>
      <c r="FKZ33" s="2"/>
      <c r="FLA33" s="2"/>
      <c r="FLB33" s="2"/>
      <c r="FLC33" s="2"/>
      <c r="FLD33" s="2"/>
      <c r="FLE33" s="2"/>
      <c r="FLF33" s="2"/>
      <c r="FLG33" s="2"/>
      <c r="FLH33" s="2"/>
      <c r="FLI33" s="2"/>
      <c r="FLJ33" s="2"/>
      <c r="FLK33" s="2"/>
      <c r="FLL33" s="2"/>
      <c r="FLM33" s="2"/>
      <c r="FLN33" s="2"/>
      <c r="FLO33" s="2"/>
      <c r="FLP33" s="2"/>
      <c r="FLQ33" s="2"/>
      <c r="FLR33" s="2"/>
      <c r="FLS33" s="2"/>
      <c r="FLT33" s="2"/>
      <c r="FLU33" s="2"/>
      <c r="FLV33" s="2"/>
      <c r="FLW33" s="2"/>
      <c r="FLX33" s="2"/>
      <c r="FLY33" s="2"/>
      <c r="FLZ33" s="2"/>
      <c r="FMA33" s="2"/>
      <c r="FMB33" s="2"/>
      <c r="FMC33" s="2"/>
      <c r="FMD33" s="2"/>
      <c r="FME33" s="2"/>
      <c r="FMF33" s="2"/>
      <c r="FMG33" s="2"/>
      <c r="FMH33" s="2"/>
      <c r="FMI33" s="2"/>
      <c r="FMJ33" s="2"/>
      <c r="FMK33" s="2"/>
      <c r="FML33" s="2"/>
      <c r="FMM33" s="2"/>
      <c r="FMN33" s="2"/>
      <c r="FMO33" s="2"/>
      <c r="FMP33" s="2"/>
      <c r="FMQ33" s="2"/>
      <c r="FMR33" s="2"/>
      <c r="FMS33" s="2"/>
      <c r="FMT33" s="2"/>
      <c r="FMU33" s="2"/>
      <c r="FMV33" s="2"/>
      <c r="FMW33" s="2"/>
      <c r="FMX33" s="2"/>
      <c r="FMY33" s="2"/>
      <c r="FMZ33" s="2"/>
      <c r="FNA33" s="2"/>
      <c r="FNB33" s="2"/>
      <c r="FNC33" s="2"/>
      <c r="FND33" s="2"/>
      <c r="FNE33" s="2"/>
      <c r="FNF33" s="2"/>
      <c r="FNG33" s="2"/>
      <c r="FNH33" s="2"/>
      <c r="FNI33" s="2"/>
      <c r="FNJ33" s="2"/>
      <c r="FNK33" s="2"/>
      <c r="FNL33" s="2"/>
      <c r="FNM33" s="2"/>
      <c r="FNN33" s="2"/>
      <c r="FNO33" s="2"/>
      <c r="FNP33" s="2"/>
      <c r="FNQ33" s="2"/>
      <c r="FNR33" s="2"/>
      <c r="FNS33" s="2"/>
      <c r="FNT33" s="2"/>
      <c r="FNU33" s="2"/>
      <c r="FNV33" s="2"/>
      <c r="FNW33" s="2"/>
      <c r="FNX33" s="2"/>
      <c r="FNY33" s="2"/>
      <c r="FNZ33" s="2"/>
      <c r="FOA33" s="2"/>
      <c r="FOB33" s="2"/>
      <c r="FOC33" s="2"/>
      <c r="FOD33" s="2"/>
      <c r="FOE33" s="2"/>
      <c r="FOF33" s="2"/>
      <c r="FOG33" s="2"/>
      <c r="FOH33" s="2"/>
      <c r="FOI33" s="2"/>
      <c r="FOJ33" s="2"/>
      <c r="FOK33" s="2"/>
      <c r="FOL33" s="2"/>
      <c r="FOM33" s="2"/>
      <c r="FON33" s="2"/>
      <c r="FOO33" s="2"/>
      <c r="FOP33" s="2"/>
      <c r="FOQ33" s="2"/>
      <c r="FOR33" s="2"/>
      <c r="FOS33" s="2"/>
      <c r="FOT33" s="2"/>
      <c r="FOU33" s="2"/>
      <c r="FOV33" s="2"/>
      <c r="FOW33" s="2"/>
      <c r="FOX33" s="2"/>
      <c r="FOY33" s="2"/>
      <c r="FOZ33" s="2"/>
      <c r="FPA33" s="2"/>
      <c r="FPB33" s="2"/>
      <c r="FPC33" s="2"/>
      <c r="FPD33" s="2"/>
      <c r="FPE33" s="2"/>
      <c r="FPF33" s="2"/>
      <c r="FPG33" s="2"/>
      <c r="FPH33" s="2"/>
      <c r="FPI33" s="2"/>
      <c r="FPJ33" s="2"/>
      <c r="FPK33" s="2"/>
      <c r="FPL33" s="2"/>
      <c r="FPM33" s="2"/>
      <c r="FPN33" s="2"/>
      <c r="FPO33" s="2"/>
      <c r="FPP33" s="2"/>
      <c r="FPQ33" s="2"/>
      <c r="FPR33" s="2"/>
      <c r="FPS33" s="2"/>
      <c r="FPT33" s="2"/>
      <c r="FPU33" s="2"/>
      <c r="FPV33" s="2"/>
      <c r="FPW33" s="2"/>
      <c r="FPX33" s="2"/>
      <c r="FPY33" s="2"/>
      <c r="FPZ33" s="2"/>
      <c r="FQA33" s="2"/>
      <c r="FQB33" s="2"/>
      <c r="FQC33" s="2"/>
      <c r="FQD33" s="2"/>
      <c r="FQE33" s="2"/>
      <c r="FQF33" s="2"/>
      <c r="FQG33" s="2"/>
      <c r="FQH33" s="2"/>
      <c r="FQI33" s="2"/>
      <c r="FQJ33" s="2"/>
      <c r="FQK33" s="2"/>
      <c r="FQL33" s="2"/>
      <c r="FQM33" s="2"/>
      <c r="FQN33" s="2"/>
      <c r="FQO33" s="2"/>
      <c r="FQP33" s="2"/>
      <c r="FQQ33" s="2"/>
      <c r="FQR33" s="2"/>
      <c r="FQS33" s="2"/>
      <c r="FQT33" s="2"/>
      <c r="FQU33" s="2"/>
      <c r="FQV33" s="2"/>
      <c r="FQW33" s="2"/>
      <c r="FQX33" s="2"/>
      <c r="FQY33" s="2"/>
      <c r="FQZ33" s="2"/>
      <c r="FRA33" s="2"/>
      <c r="FRB33" s="2"/>
      <c r="FRC33" s="2"/>
      <c r="FRD33" s="2"/>
      <c r="FRE33" s="2"/>
      <c r="FRF33" s="2"/>
      <c r="FRG33" s="2"/>
      <c r="FRH33" s="2"/>
      <c r="FRI33" s="2"/>
      <c r="FRJ33" s="2"/>
      <c r="FRK33" s="2"/>
      <c r="FRL33" s="2"/>
      <c r="FRM33" s="2"/>
      <c r="FRN33" s="2"/>
      <c r="FRO33" s="2"/>
      <c r="FRP33" s="2"/>
      <c r="FRQ33" s="2"/>
      <c r="FRR33" s="2"/>
      <c r="FRS33" s="2"/>
      <c r="FRT33" s="2"/>
      <c r="FRU33" s="2"/>
      <c r="FRV33" s="2"/>
      <c r="FRW33" s="2"/>
      <c r="FRX33" s="2"/>
      <c r="FRY33" s="2"/>
      <c r="FRZ33" s="2"/>
      <c r="FSA33" s="2"/>
      <c r="FSB33" s="2"/>
      <c r="FSC33" s="2"/>
      <c r="FSD33" s="2"/>
      <c r="FSE33" s="2"/>
      <c r="FSF33" s="2"/>
      <c r="FSG33" s="2"/>
      <c r="FSH33" s="2"/>
      <c r="FSI33" s="2"/>
      <c r="FSJ33" s="2"/>
      <c r="FSK33" s="2"/>
      <c r="FSL33" s="2"/>
      <c r="FSM33" s="2"/>
      <c r="FSN33" s="2"/>
      <c r="FSO33" s="2"/>
      <c r="FSP33" s="2"/>
      <c r="FSQ33" s="2"/>
      <c r="FSR33" s="2"/>
      <c r="FSS33" s="2"/>
      <c r="FST33" s="2"/>
      <c r="FSU33" s="2"/>
      <c r="FSV33" s="2"/>
      <c r="FSW33" s="2"/>
      <c r="FSX33" s="2"/>
      <c r="FSY33" s="2"/>
      <c r="FSZ33" s="2"/>
      <c r="FTA33" s="2"/>
      <c r="FTB33" s="2"/>
      <c r="FTC33" s="2"/>
      <c r="FTD33" s="2"/>
      <c r="FTE33" s="2"/>
      <c r="FTF33" s="2"/>
      <c r="FTG33" s="2"/>
      <c r="FTH33" s="2"/>
      <c r="FTI33" s="2"/>
      <c r="FTJ33" s="2"/>
      <c r="FTK33" s="2"/>
      <c r="FTL33" s="2"/>
      <c r="FTM33" s="2"/>
      <c r="FTN33" s="2"/>
      <c r="FTO33" s="2"/>
      <c r="FTP33" s="2"/>
      <c r="FTQ33" s="2"/>
      <c r="FTR33" s="2"/>
      <c r="FTS33" s="2"/>
      <c r="FTT33" s="2"/>
      <c r="FTU33" s="2"/>
      <c r="FTV33" s="2"/>
      <c r="FTW33" s="2"/>
      <c r="FTX33" s="2"/>
      <c r="FTY33" s="2"/>
      <c r="FTZ33" s="2"/>
      <c r="FUA33" s="2"/>
      <c r="FUB33" s="2"/>
      <c r="FUC33" s="2"/>
      <c r="FUD33" s="2"/>
      <c r="FUE33" s="2"/>
      <c r="FUF33" s="2"/>
      <c r="FUG33" s="2"/>
      <c r="FUH33" s="2"/>
      <c r="FUI33" s="2"/>
      <c r="FUJ33" s="2"/>
      <c r="FUK33" s="2"/>
      <c r="FUL33" s="2"/>
      <c r="FUM33" s="2"/>
      <c r="FUN33" s="2"/>
      <c r="FUO33" s="2"/>
      <c r="FUP33" s="2"/>
      <c r="FUQ33" s="2"/>
      <c r="FUR33" s="2"/>
      <c r="FUS33" s="2"/>
      <c r="FUT33" s="2"/>
      <c r="FUU33" s="2"/>
      <c r="FUV33" s="2"/>
      <c r="FUW33" s="2"/>
      <c r="FUX33" s="2"/>
      <c r="FUY33" s="2"/>
      <c r="FUZ33" s="2"/>
      <c r="FVA33" s="2"/>
      <c r="FVB33" s="2"/>
      <c r="FVC33" s="2"/>
      <c r="FVD33" s="2"/>
      <c r="FVE33" s="2"/>
      <c r="FVF33" s="2"/>
      <c r="FVG33" s="2"/>
      <c r="FVH33" s="2"/>
      <c r="FVI33" s="2"/>
      <c r="FVJ33" s="2"/>
      <c r="FVK33" s="2"/>
      <c r="FVL33" s="2"/>
      <c r="FVM33" s="2"/>
      <c r="FVN33" s="2"/>
      <c r="FVO33" s="2"/>
      <c r="FVP33" s="2"/>
      <c r="FVQ33" s="2"/>
      <c r="FVR33" s="2"/>
      <c r="FVS33" s="2"/>
      <c r="FVT33" s="2"/>
      <c r="FVU33" s="2"/>
      <c r="FVV33" s="2"/>
      <c r="FVW33" s="2"/>
      <c r="FVX33" s="2"/>
      <c r="FVY33" s="2"/>
      <c r="FVZ33" s="2"/>
      <c r="FWA33" s="2"/>
      <c r="FWB33" s="2"/>
      <c r="FWC33" s="2"/>
      <c r="FWD33" s="2"/>
      <c r="FWE33" s="2"/>
      <c r="FWF33" s="2"/>
      <c r="FWG33" s="2"/>
      <c r="FWH33" s="2"/>
      <c r="FWI33" s="2"/>
      <c r="FWJ33" s="2"/>
      <c r="FWK33" s="2"/>
      <c r="FWL33" s="2"/>
      <c r="FWM33" s="2"/>
      <c r="FWN33" s="2"/>
      <c r="FWO33" s="2"/>
      <c r="FWP33" s="2"/>
      <c r="FWQ33" s="2"/>
      <c r="FWR33" s="2"/>
      <c r="FWS33" s="2"/>
      <c r="FWT33" s="2"/>
      <c r="FWU33" s="2"/>
      <c r="FWV33" s="2"/>
      <c r="FWW33" s="2"/>
      <c r="FWX33" s="2"/>
      <c r="FWY33" s="2"/>
      <c r="FWZ33" s="2"/>
      <c r="FXA33" s="2"/>
      <c r="FXB33" s="2"/>
      <c r="FXC33" s="2"/>
      <c r="FXD33" s="2"/>
      <c r="FXE33" s="2"/>
      <c r="FXF33" s="2"/>
      <c r="FXG33" s="2"/>
      <c r="FXH33" s="2"/>
      <c r="FXI33" s="2"/>
      <c r="FXJ33" s="2"/>
      <c r="FXK33" s="2"/>
      <c r="FXL33" s="2"/>
      <c r="FXM33" s="2"/>
      <c r="FXN33" s="2"/>
      <c r="FXO33" s="2"/>
      <c r="FXP33" s="2"/>
      <c r="FXQ33" s="2"/>
      <c r="FXR33" s="2"/>
      <c r="FXS33" s="2"/>
      <c r="FXT33" s="2"/>
      <c r="FXU33" s="2"/>
      <c r="FXV33" s="2"/>
      <c r="FXW33" s="2"/>
      <c r="FXX33" s="2"/>
      <c r="FXY33" s="2"/>
      <c r="FXZ33" s="2"/>
      <c r="FYA33" s="2"/>
      <c r="FYB33" s="2"/>
      <c r="FYC33" s="2"/>
      <c r="FYD33" s="2"/>
      <c r="FYE33" s="2"/>
      <c r="FYF33" s="2"/>
      <c r="FYG33" s="2"/>
      <c r="FYH33" s="2"/>
      <c r="FYI33" s="2"/>
      <c r="FYJ33" s="2"/>
      <c r="FYK33" s="2"/>
      <c r="FYL33" s="2"/>
      <c r="FYM33" s="2"/>
      <c r="FYN33" s="2"/>
      <c r="FYO33" s="2"/>
      <c r="FYP33" s="2"/>
      <c r="FYQ33" s="2"/>
      <c r="FYR33" s="2"/>
      <c r="FYS33" s="2"/>
      <c r="FYT33" s="2"/>
      <c r="FYU33" s="2"/>
      <c r="FYV33" s="2"/>
      <c r="FYW33" s="2"/>
      <c r="FYX33" s="2"/>
      <c r="FYY33" s="2"/>
      <c r="FYZ33" s="2"/>
      <c r="FZA33" s="2"/>
      <c r="FZB33" s="2"/>
      <c r="FZC33" s="2"/>
      <c r="FZD33" s="2"/>
      <c r="FZE33" s="2"/>
      <c r="FZF33" s="2"/>
      <c r="FZG33" s="2"/>
      <c r="FZH33" s="2"/>
      <c r="FZI33" s="2"/>
      <c r="FZJ33" s="2"/>
      <c r="FZK33" s="2"/>
      <c r="FZL33" s="2"/>
      <c r="FZM33" s="2"/>
      <c r="FZN33" s="2"/>
      <c r="FZO33" s="2"/>
      <c r="FZP33" s="2"/>
      <c r="FZQ33" s="2"/>
      <c r="FZR33" s="2"/>
      <c r="FZS33" s="2"/>
      <c r="FZT33" s="2"/>
      <c r="FZU33" s="2"/>
      <c r="FZV33" s="2"/>
      <c r="FZW33" s="2"/>
      <c r="FZX33" s="2"/>
      <c r="FZY33" s="2"/>
      <c r="FZZ33" s="2"/>
      <c r="GAA33" s="2"/>
      <c r="GAB33" s="2"/>
      <c r="GAC33" s="2"/>
      <c r="GAD33" s="2"/>
      <c r="GAE33" s="2"/>
      <c r="GAF33" s="2"/>
      <c r="GAG33" s="2"/>
      <c r="GAH33" s="2"/>
      <c r="GAI33" s="2"/>
      <c r="GAJ33" s="2"/>
      <c r="GAK33" s="2"/>
      <c r="GAL33" s="2"/>
      <c r="GAM33" s="2"/>
      <c r="GAN33" s="2"/>
      <c r="GAO33" s="2"/>
      <c r="GAP33" s="2"/>
      <c r="GAQ33" s="2"/>
      <c r="GAR33" s="2"/>
      <c r="GAS33" s="2"/>
      <c r="GAT33" s="2"/>
      <c r="GAU33" s="2"/>
      <c r="GAV33" s="2"/>
      <c r="GAW33" s="2"/>
      <c r="GAX33" s="2"/>
      <c r="GAY33" s="2"/>
      <c r="GAZ33" s="2"/>
      <c r="GBA33" s="2"/>
      <c r="GBB33" s="2"/>
      <c r="GBC33" s="2"/>
      <c r="GBD33" s="2"/>
      <c r="GBE33" s="2"/>
      <c r="GBF33" s="2"/>
      <c r="GBG33" s="2"/>
      <c r="GBH33" s="2"/>
      <c r="GBI33" s="2"/>
      <c r="GBJ33" s="2"/>
      <c r="GBK33" s="2"/>
      <c r="GBL33" s="2"/>
      <c r="GBM33" s="2"/>
      <c r="GBN33" s="2"/>
      <c r="GBO33" s="2"/>
      <c r="GBP33" s="2"/>
      <c r="GBQ33" s="2"/>
      <c r="GBR33" s="2"/>
      <c r="GBS33" s="2"/>
      <c r="GBT33" s="2"/>
      <c r="GBU33" s="2"/>
      <c r="GBV33" s="2"/>
      <c r="GBW33" s="2"/>
      <c r="GBX33" s="2"/>
      <c r="GBY33" s="2"/>
      <c r="GBZ33" s="2"/>
      <c r="GCA33" s="2"/>
      <c r="GCB33" s="2"/>
      <c r="GCC33" s="2"/>
      <c r="GCD33" s="2"/>
      <c r="GCE33" s="2"/>
      <c r="GCF33" s="2"/>
      <c r="GCG33" s="2"/>
      <c r="GCH33" s="2"/>
      <c r="GCI33" s="2"/>
      <c r="GCJ33" s="2"/>
      <c r="GCK33" s="2"/>
      <c r="GCL33" s="2"/>
      <c r="GCM33" s="2"/>
      <c r="GCN33" s="2"/>
      <c r="GCO33" s="2"/>
      <c r="GCP33" s="2"/>
      <c r="GCQ33" s="2"/>
      <c r="GCR33" s="2"/>
      <c r="GCS33" s="2"/>
      <c r="GCT33" s="2"/>
      <c r="GCU33" s="2"/>
      <c r="GCV33" s="2"/>
      <c r="GCW33" s="2"/>
      <c r="GCX33" s="2"/>
      <c r="GCY33" s="2"/>
      <c r="GCZ33" s="2"/>
      <c r="GDA33" s="2"/>
      <c r="GDB33" s="2"/>
      <c r="GDC33" s="2"/>
      <c r="GDD33" s="2"/>
      <c r="GDE33" s="2"/>
      <c r="GDF33" s="2"/>
      <c r="GDG33" s="2"/>
      <c r="GDH33" s="2"/>
      <c r="GDI33" s="2"/>
      <c r="GDJ33" s="2"/>
      <c r="GDK33" s="2"/>
      <c r="GDL33" s="2"/>
      <c r="GDM33" s="2"/>
      <c r="GDN33" s="2"/>
      <c r="GDO33" s="2"/>
      <c r="GDP33" s="2"/>
      <c r="GDQ33" s="2"/>
      <c r="GDR33" s="2"/>
      <c r="GDS33" s="2"/>
      <c r="GDT33" s="2"/>
      <c r="GDU33" s="2"/>
      <c r="GDV33" s="2"/>
      <c r="GDW33" s="2"/>
      <c r="GDX33" s="2"/>
      <c r="GDY33" s="2"/>
      <c r="GDZ33" s="2"/>
      <c r="GEA33" s="2"/>
      <c r="GEB33" s="2"/>
      <c r="GEC33" s="2"/>
      <c r="GED33" s="2"/>
      <c r="GEE33" s="2"/>
      <c r="GEF33" s="2"/>
      <c r="GEG33" s="2"/>
      <c r="GEH33" s="2"/>
      <c r="GEI33" s="2"/>
      <c r="GEJ33" s="2"/>
      <c r="GEK33" s="2"/>
      <c r="GEL33" s="2"/>
      <c r="GEM33" s="2"/>
      <c r="GEN33" s="2"/>
      <c r="GEO33" s="2"/>
      <c r="GEP33" s="2"/>
      <c r="GEQ33" s="2"/>
      <c r="GER33" s="2"/>
      <c r="GES33" s="2"/>
      <c r="GET33" s="2"/>
      <c r="GEU33" s="2"/>
      <c r="GEV33" s="2"/>
      <c r="GEW33" s="2"/>
      <c r="GEX33" s="2"/>
      <c r="GEY33" s="2"/>
      <c r="GEZ33" s="2"/>
      <c r="GFA33" s="2"/>
      <c r="GFB33" s="2"/>
      <c r="GFC33" s="2"/>
      <c r="GFD33" s="2"/>
      <c r="GFE33" s="2"/>
      <c r="GFF33" s="2"/>
      <c r="GFG33" s="2"/>
      <c r="GFH33" s="2"/>
      <c r="GFI33" s="2"/>
      <c r="GFJ33" s="2"/>
      <c r="GFK33" s="2"/>
      <c r="GFL33" s="2"/>
      <c r="GFM33" s="2"/>
      <c r="GFN33" s="2"/>
      <c r="GFO33" s="2"/>
      <c r="GFP33" s="2"/>
      <c r="GFQ33" s="2"/>
      <c r="GFR33" s="2"/>
      <c r="GFS33" s="2"/>
      <c r="GFT33" s="2"/>
      <c r="GFU33" s="2"/>
      <c r="GFV33" s="2"/>
      <c r="GFW33" s="2"/>
      <c r="GFX33" s="2"/>
      <c r="GFY33" s="2"/>
      <c r="GFZ33" s="2"/>
      <c r="GGA33" s="2"/>
      <c r="GGB33" s="2"/>
      <c r="GGC33" s="2"/>
      <c r="GGD33" s="2"/>
      <c r="GGE33" s="2"/>
      <c r="GGF33" s="2"/>
      <c r="GGG33" s="2"/>
      <c r="GGH33" s="2"/>
      <c r="GGI33" s="2"/>
      <c r="GGJ33" s="2"/>
      <c r="GGK33" s="2"/>
      <c r="GGL33" s="2"/>
      <c r="GGM33" s="2"/>
      <c r="GGN33" s="2"/>
      <c r="GGO33" s="2"/>
      <c r="GGP33" s="2"/>
      <c r="GGQ33" s="2"/>
      <c r="GGR33" s="2"/>
      <c r="GGS33" s="2"/>
      <c r="GGT33" s="2"/>
      <c r="GGU33" s="2"/>
      <c r="GGV33" s="2"/>
      <c r="GGW33" s="2"/>
      <c r="GGX33" s="2"/>
      <c r="GGY33" s="2"/>
      <c r="GGZ33" s="2"/>
      <c r="GHA33" s="2"/>
      <c r="GHB33" s="2"/>
      <c r="GHC33" s="2"/>
      <c r="GHD33" s="2"/>
      <c r="GHE33" s="2"/>
      <c r="GHF33" s="2"/>
      <c r="GHG33" s="2"/>
      <c r="GHH33" s="2"/>
      <c r="GHI33" s="2"/>
      <c r="GHJ33" s="2"/>
      <c r="GHK33" s="2"/>
      <c r="GHL33" s="2"/>
      <c r="GHM33" s="2"/>
      <c r="GHN33" s="2"/>
      <c r="GHO33" s="2"/>
      <c r="GHP33" s="2"/>
      <c r="GHQ33" s="2"/>
      <c r="GHR33" s="2"/>
      <c r="GHS33" s="2"/>
      <c r="GHT33" s="2"/>
      <c r="GHU33" s="2"/>
      <c r="GHV33" s="2"/>
      <c r="GHW33" s="2"/>
      <c r="GHX33" s="2"/>
      <c r="GHY33" s="2"/>
      <c r="GHZ33" s="2"/>
      <c r="GIA33" s="2"/>
      <c r="GIB33" s="2"/>
      <c r="GIC33" s="2"/>
      <c r="GID33" s="2"/>
      <c r="GIE33" s="2"/>
      <c r="GIF33" s="2"/>
      <c r="GIG33" s="2"/>
      <c r="GIH33" s="2"/>
      <c r="GII33" s="2"/>
      <c r="GIJ33" s="2"/>
      <c r="GIK33" s="2"/>
      <c r="GIL33" s="2"/>
      <c r="GIM33" s="2"/>
      <c r="GIN33" s="2"/>
      <c r="GIO33" s="2"/>
      <c r="GIP33" s="2"/>
      <c r="GIQ33" s="2"/>
      <c r="GIR33" s="2"/>
      <c r="GIS33" s="2"/>
      <c r="GIT33" s="2"/>
      <c r="GIU33" s="2"/>
      <c r="GIV33" s="2"/>
      <c r="GIW33" s="2"/>
      <c r="GIX33" s="2"/>
      <c r="GIY33" s="2"/>
      <c r="GIZ33" s="2"/>
      <c r="GJA33" s="2"/>
      <c r="GJB33" s="2"/>
      <c r="GJC33" s="2"/>
      <c r="GJD33" s="2"/>
      <c r="GJE33" s="2"/>
      <c r="GJF33" s="2"/>
      <c r="GJG33" s="2"/>
      <c r="GJH33" s="2"/>
      <c r="GJI33" s="2"/>
      <c r="GJJ33" s="2"/>
      <c r="GJK33" s="2"/>
      <c r="GJL33" s="2"/>
      <c r="GJM33" s="2"/>
      <c r="GJN33" s="2"/>
      <c r="GJO33" s="2"/>
      <c r="GJP33" s="2"/>
      <c r="GJQ33" s="2"/>
      <c r="GJR33" s="2"/>
      <c r="GJS33" s="2"/>
      <c r="GJT33" s="2"/>
      <c r="GJU33" s="2"/>
      <c r="GJV33" s="2"/>
      <c r="GJW33" s="2"/>
      <c r="GJX33" s="2"/>
      <c r="GJY33" s="2"/>
      <c r="GJZ33" s="2"/>
      <c r="GKA33" s="2"/>
      <c r="GKB33" s="2"/>
      <c r="GKC33" s="2"/>
      <c r="GKD33" s="2"/>
      <c r="GKE33" s="2"/>
      <c r="GKF33" s="2"/>
      <c r="GKG33" s="2"/>
      <c r="GKH33" s="2"/>
      <c r="GKI33" s="2"/>
      <c r="GKJ33" s="2"/>
      <c r="GKK33" s="2"/>
      <c r="GKL33" s="2"/>
      <c r="GKM33" s="2"/>
      <c r="GKN33" s="2"/>
      <c r="GKO33" s="2"/>
      <c r="GKP33" s="2"/>
      <c r="GKQ33" s="2"/>
      <c r="GKR33" s="2"/>
      <c r="GKS33" s="2"/>
      <c r="GKT33" s="2"/>
      <c r="GKU33" s="2"/>
      <c r="GKV33" s="2"/>
      <c r="GKW33" s="2"/>
      <c r="GKX33" s="2"/>
      <c r="GKY33" s="2"/>
      <c r="GKZ33" s="2"/>
      <c r="GLA33" s="2"/>
      <c r="GLB33" s="2"/>
      <c r="GLC33" s="2"/>
      <c r="GLD33" s="2"/>
      <c r="GLE33" s="2"/>
      <c r="GLF33" s="2"/>
      <c r="GLG33" s="2"/>
      <c r="GLH33" s="2"/>
      <c r="GLI33" s="2"/>
      <c r="GLJ33" s="2"/>
      <c r="GLK33" s="2"/>
      <c r="GLL33" s="2"/>
      <c r="GLM33" s="2"/>
      <c r="GLN33" s="2"/>
      <c r="GLO33" s="2"/>
      <c r="GLP33" s="2"/>
      <c r="GLQ33" s="2"/>
      <c r="GLR33" s="2"/>
      <c r="GLS33" s="2"/>
      <c r="GLT33" s="2"/>
      <c r="GLU33" s="2"/>
      <c r="GLV33" s="2"/>
      <c r="GLW33" s="2"/>
      <c r="GLX33" s="2"/>
      <c r="GLY33" s="2"/>
      <c r="GLZ33" s="2"/>
      <c r="GMA33" s="2"/>
      <c r="GMB33" s="2"/>
      <c r="GMC33" s="2"/>
      <c r="GMD33" s="2"/>
      <c r="GME33" s="2"/>
      <c r="GMF33" s="2"/>
      <c r="GMG33" s="2"/>
      <c r="GMH33" s="2"/>
      <c r="GMI33" s="2"/>
      <c r="GMJ33" s="2"/>
      <c r="GMK33" s="2"/>
      <c r="GML33" s="2"/>
      <c r="GMM33" s="2"/>
      <c r="GMN33" s="2"/>
      <c r="GMO33" s="2"/>
      <c r="GMP33" s="2"/>
      <c r="GMQ33" s="2"/>
      <c r="GMR33" s="2"/>
      <c r="GMS33" s="2"/>
      <c r="GMT33" s="2"/>
      <c r="GMU33" s="2"/>
      <c r="GMV33" s="2"/>
      <c r="GMW33" s="2"/>
      <c r="GMX33" s="2"/>
      <c r="GMY33" s="2"/>
      <c r="GMZ33" s="2"/>
      <c r="GNA33" s="2"/>
      <c r="GNB33" s="2"/>
      <c r="GNC33" s="2"/>
      <c r="GND33" s="2"/>
      <c r="GNE33" s="2"/>
      <c r="GNF33" s="2"/>
      <c r="GNG33" s="2"/>
      <c r="GNH33" s="2"/>
      <c r="GNI33" s="2"/>
      <c r="GNJ33" s="2"/>
      <c r="GNK33" s="2"/>
      <c r="GNL33" s="2"/>
      <c r="GNM33" s="2"/>
      <c r="GNN33" s="2"/>
      <c r="GNO33" s="2"/>
      <c r="GNP33" s="2"/>
      <c r="GNQ33" s="2"/>
      <c r="GNR33" s="2"/>
      <c r="GNS33" s="2"/>
      <c r="GNT33" s="2"/>
      <c r="GNU33" s="2"/>
      <c r="GNV33" s="2"/>
      <c r="GNW33" s="2"/>
      <c r="GNX33" s="2"/>
      <c r="GNY33" s="2"/>
      <c r="GNZ33" s="2"/>
      <c r="GOA33" s="2"/>
      <c r="GOB33" s="2"/>
      <c r="GOC33" s="2"/>
      <c r="GOD33" s="2"/>
      <c r="GOE33" s="2"/>
      <c r="GOF33" s="2"/>
      <c r="GOG33" s="2"/>
      <c r="GOH33" s="2"/>
      <c r="GOI33" s="2"/>
      <c r="GOJ33" s="2"/>
      <c r="GOK33" s="2"/>
      <c r="GOL33" s="2"/>
      <c r="GOM33" s="2"/>
      <c r="GON33" s="2"/>
      <c r="GOO33" s="2"/>
      <c r="GOP33" s="2"/>
      <c r="GOQ33" s="2"/>
      <c r="GOR33" s="2"/>
      <c r="GOS33" s="2"/>
      <c r="GOT33" s="2"/>
      <c r="GOU33" s="2"/>
      <c r="GOV33" s="2"/>
      <c r="GOW33" s="2"/>
      <c r="GOX33" s="2"/>
      <c r="GOY33" s="2"/>
      <c r="GOZ33" s="2"/>
      <c r="GPA33" s="2"/>
      <c r="GPB33" s="2"/>
      <c r="GPC33" s="2"/>
      <c r="GPD33" s="2"/>
      <c r="GPE33" s="2"/>
      <c r="GPF33" s="2"/>
      <c r="GPG33" s="2"/>
      <c r="GPH33" s="2"/>
      <c r="GPI33" s="2"/>
      <c r="GPJ33" s="2"/>
      <c r="GPK33" s="2"/>
      <c r="GPL33" s="2"/>
      <c r="GPM33" s="2"/>
      <c r="GPN33" s="2"/>
      <c r="GPO33" s="2"/>
      <c r="GPP33" s="2"/>
      <c r="GPQ33" s="2"/>
      <c r="GPR33" s="2"/>
      <c r="GPS33" s="2"/>
      <c r="GPT33" s="2"/>
      <c r="GPU33" s="2"/>
      <c r="GPV33" s="2"/>
      <c r="GPW33" s="2"/>
      <c r="GPX33" s="2"/>
      <c r="GPY33" s="2"/>
      <c r="GPZ33" s="2"/>
      <c r="GQA33" s="2"/>
      <c r="GQB33" s="2"/>
      <c r="GQC33" s="2"/>
      <c r="GQD33" s="2"/>
      <c r="GQE33" s="2"/>
      <c r="GQF33" s="2"/>
      <c r="GQG33" s="2"/>
      <c r="GQH33" s="2"/>
      <c r="GQI33" s="2"/>
      <c r="GQJ33" s="2"/>
      <c r="GQK33" s="2"/>
      <c r="GQL33" s="2"/>
      <c r="GQM33" s="2"/>
      <c r="GQN33" s="2"/>
      <c r="GQO33" s="2"/>
      <c r="GQP33" s="2"/>
      <c r="GQQ33" s="2"/>
      <c r="GQR33" s="2"/>
      <c r="GQS33" s="2"/>
      <c r="GQT33" s="2"/>
      <c r="GQU33" s="2"/>
      <c r="GQV33" s="2"/>
      <c r="GQW33" s="2"/>
      <c r="GQX33" s="2"/>
      <c r="GQY33" s="2"/>
      <c r="GQZ33" s="2"/>
      <c r="GRA33" s="2"/>
      <c r="GRB33" s="2"/>
      <c r="GRC33" s="2"/>
      <c r="GRD33" s="2"/>
      <c r="GRE33" s="2"/>
      <c r="GRF33" s="2"/>
      <c r="GRG33" s="2"/>
      <c r="GRH33" s="2"/>
      <c r="GRI33" s="2"/>
      <c r="GRJ33" s="2"/>
      <c r="GRK33" s="2"/>
      <c r="GRL33" s="2"/>
      <c r="GRM33" s="2"/>
      <c r="GRN33" s="2"/>
      <c r="GRO33" s="2"/>
      <c r="GRP33" s="2"/>
      <c r="GRQ33" s="2"/>
      <c r="GRR33" s="2"/>
      <c r="GRS33" s="2"/>
      <c r="GRT33" s="2"/>
      <c r="GRU33" s="2"/>
      <c r="GRV33" s="2"/>
      <c r="GRW33" s="2"/>
      <c r="GRX33" s="2"/>
      <c r="GRY33" s="2"/>
      <c r="GRZ33" s="2"/>
      <c r="GSA33" s="2"/>
      <c r="GSB33" s="2"/>
      <c r="GSC33" s="2"/>
      <c r="GSD33" s="2"/>
      <c r="GSE33" s="2"/>
      <c r="GSF33" s="2"/>
      <c r="GSG33" s="2"/>
      <c r="GSH33" s="2"/>
      <c r="GSI33" s="2"/>
      <c r="GSJ33" s="2"/>
      <c r="GSK33" s="2"/>
      <c r="GSL33" s="2"/>
      <c r="GSM33" s="2"/>
      <c r="GSN33" s="2"/>
      <c r="GSO33" s="2"/>
      <c r="GSP33" s="2"/>
      <c r="GSQ33" s="2"/>
      <c r="GSR33" s="2"/>
      <c r="GSS33" s="2"/>
      <c r="GST33" s="2"/>
      <c r="GSU33" s="2"/>
      <c r="GSV33" s="2"/>
      <c r="GSW33" s="2"/>
      <c r="GSX33" s="2"/>
      <c r="GSY33" s="2"/>
      <c r="GSZ33" s="2"/>
      <c r="GTA33" s="2"/>
      <c r="GTB33" s="2"/>
      <c r="GTC33" s="2"/>
      <c r="GTD33" s="2"/>
      <c r="GTE33" s="2"/>
      <c r="GTF33" s="2"/>
      <c r="GTG33" s="2"/>
      <c r="GTH33" s="2"/>
      <c r="GTI33" s="2"/>
      <c r="GTJ33" s="2"/>
      <c r="GTK33" s="2"/>
      <c r="GTL33" s="2"/>
      <c r="GTM33" s="2"/>
      <c r="GTN33" s="2"/>
      <c r="GTO33" s="2"/>
      <c r="GTP33" s="2"/>
      <c r="GTQ33" s="2"/>
      <c r="GTR33" s="2"/>
      <c r="GTS33" s="2"/>
      <c r="GTT33" s="2"/>
      <c r="GTU33" s="2"/>
      <c r="GTV33" s="2"/>
      <c r="GTW33" s="2"/>
      <c r="GTX33" s="2"/>
      <c r="GTY33" s="2"/>
      <c r="GTZ33" s="2"/>
      <c r="GUA33" s="2"/>
      <c r="GUB33" s="2"/>
      <c r="GUC33" s="2"/>
      <c r="GUD33" s="2"/>
      <c r="GUE33" s="2"/>
      <c r="GUF33" s="2"/>
      <c r="GUG33" s="2"/>
      <c r="GUH33" s="2"/>
      <c r="GUI33" s="2"/>
      <c r="GUJ33" s="2"/>
      <c r="GUK33" s="2"/>
      <c r="GUL33" s="2"/>
      <c r="GUM33" s="2"/>
      <c r="GUN33" s="2"/>
      <c r="GUO33" s="2"/>
      <c r="GUP33" s="2"/>
      <c r="GUQ33" s="2"/>
      <c r="GUR33" s="2"/>
      <c r="GUS33" s="2"/>
      <c r="GUT33" s="2"/>
      <c r="GUU33" s="2"/>
      <c r="GUV33" s="2"/>
      <c r="GUW33" s="2"/>
      <c r="GUX33" s="2"/>
      <c r="GUY33" s="2"/>
      <c r="GUZ33" s="2"/>
      <c r="GVA33" s="2"/>
      <c r="GVB33" s="2"/>
      <c r="GVC33" s="2"/>
      <c r="GVD33" s="2"/>
      <c r="GVE33" s="2"/>
      <c r="GVF33" s="2"/>
      <c r="GVG33" s="2"/>
      <c r="GVH33" s="2"/>
      <c r="GVI33" s="2"/>
      <c r="GVJ33" s="2"/>
      <c r="GVK33" s="2"/>
      <c r="GVL33" s="2"/>
      <c r="GVM33" s="2"/>
      <c r="GVN33" s="2"/>
      <c r="GVO33" s="2"/>
      <c r="GVP33" s="2"/>
      <c r="GVQ33" s="2"/>
      <c r="GVR33" s="2"/>
      <c r="GVS33" s="2"/>
      <c r="GVT33" s="2"/>
      <c r="GVU33" s="2"/>
      <c r="GVV33" s="2"/>
      <c r="GVW33" s="2"/>
      <c r="GVX33" s="2"/>
      <c r="GVY33" s="2"/>
      <c r="GVZ33" s="2"/>
      <c r="GWA33" s="2"/>
      <c r="GWB33" s="2"/>
      <c r="GWC33" s="2"/>
      <c r="GWD33" s="2"/>
      <c r="GWE33" s="2"/>
      <c r="GWF33" s="2"/>
      <c r="GWG33" s="2"/>
      <c r="GWH33" s="2"/>
      <c r="GWI33" s="2"/>
      <c r="GWJ33" s="2"/>
      <c r="GWK33" s="2"/>
      <c r="GWL33" s="2"/>
      <c r="GWM33" s="2"/>
      <c r="GWN33" s="2"/>
      <c r="GWO33" s="2"/>
      <c r="GWP33" s="2"/>
      <c r="GWQ33" s="2"/>
      <c r="GWR33" s="2"/>
      <c r="GWS33" s="2"/>
      <c r="GWT33" s="2"/>
      <c r="GWU33" s="2"/>
      <c r="GWV33" s="2"/>
      <c r="GWW33" s="2"/>
      <c r="GWX33" s="2"/>
      <c r="GWY33" s="2"/>
      <c r="GWZ33" s="2"/>
      <c r="GXA33" s="2"/>
      <c r="GXB33" s="2"/>
      <c r="GXC33" s="2"/>
      <c r="GXD33" s="2"/>
      <c r="GXE33" s="2"/>
      <c r="GXF33" s="2"/>
      <c r="GXG33" s="2"/>
      <c r="GXH33" s="2"/>
      <c r="GXI33" s="2"/>
      <c r="GXJ33" s="2"/>
      <c r="GXK33" s="2"/>
      <c r="GXL33" s="2"/>
      <c r="GXM33" s="2"/>
      <c r="GXN33" s="2"/>
      <c r="GXO33" s="2"/>
      <c r="GXP33" s="2"/>
      <c r="GXQ33" s="2"/>
      <c r="GXR33" s="2"/>
      <c r="GXS33" s="2"/>
      <c r="GXT33" s="2"/>
      <c r="GXU33" s="2"/>
      <c r="GXV33" s="2"/>
      <c r="GXW33" s="2"/>
      <c r="GXX33" s="2"/>
      <c r="GXY33" s="2"/>
      <c r="GXZ33" s="2"/>
      <c r="GYA33" s="2"/>
      <c r="GYB33" s="2"/>
      <c r="GYC33" s="2"/>
      <c r="GYD33" s="2"/>
      <c r="GYE33" s="2"/>
      <c r="GYF33" s="2"/>
      <c r="GYG33" s="2"/>
      <c r="GYH33" s="2"/>
      <c r="GYI33" s="2"/>
      <c r="GYJ33" s="2"/>
      <c r="GYK33" s="2"/>
      <c r="GYL33" s="2"/>
      <c r="GYM33" s="2"/>
      <c r="GYN33" s="2"/>
      <c r="GYO33" s="2"/>
      <c r="GYP33" s="2"/>
      <c r="GYQ33" s="2"/>
      <c r="GYR33" s="2"/>
      <c r="GYS33" s="2"/>
      <c r="GYT33" s="2"/>
      <c r="GYU33" s="2"/>
      <c r="GYV33" s="2"/>
      <c r="GYW33" s="2"/>
      <c r="GYX33" s="2"/>
      <c r="GYY33" s="2"/>
      <c r="GYZ33" s="2"/>
      <c r="GZA33" s="2"/>
      <c r="GZB33" s="2"/>
      <c r="GZC33" s="2"/>
      <c r="GZD33" s="2"/>
      <c r="GZE33" s="2"/>
      <c r="GZF33" s="2"/>
      <c r="GZG33" s="2"/>
      <c r="GZH33" s="2"/>
      <c r="GZI33" s="2"/>
      <c r="GZJ33" s="2"/>
      <c r="GZK33" s="2"/>
      <c r="GZL33" s="2"/>
      <c r="GZM33" s="2"/>
      <c r="GZN33" s="2"/>
      <c r="GZO33" s="2"/>
      <c r="GZP33" s="2"/>
      <c r="GZQ33" s="2"/>
      <c r="GZR33" s="2"/>
      <c r="GZS33" s="2"/>
      <c r="GZT33" s="2"/>
      <c r="GZU33" s="2"/>
      <c r="GZV33" s="2"/>
      <c r="GZW33" s="2"/>
      <c r="GZX33" s="2"/>
      <c r="GZY33" s="2"/>
      <c r="GZZ33" s="2"/>
      <c r="HAA33" s="2"/>
      <c r="HAB33" s="2"/>
      <c r="HAC33" s="2"/>
      <c r="HAD33" s="2"/>
      <c r="HAE33" s="2"/>
      <c r="HAF33" s="2"/>
      <c r="HAG33" s="2"/>
      <c r="HAH33" s="2"/>
      <c r="HAI33" s="2"/>
      <c r="HAJ33" s="2"/>
      <c r="HAK33" s="2"/>
      <c r="HAL33" s="2"/>
      <c r="HAM33" s="2"/>
      <c r="HAN33" s="2"/>
      <c r="HAO33" s="2"/>
      <c r="HAP33" s="2"/>
      <c r="HAQ33" s="2"/>
      <c r="HAR33" s="2"/>
      <c r="HAS33" s="2"/>
      <c r="HAT33" s="2"/>
      <c r="HAU33" s="2"/>
      <c r="HAV33" s="2"/>
      <c r="HAW33" s="2"/>
      <c r="HAX33" s="2"/>
      <c r="HAY33" s="2"/>
      <c r="HAZ33" s="2"/>
      <c r="HBA33" s="2"/>
      <c r="HBB33" s="2"/>
      <c r="HBC33" s="2"/>
      <c r="HBD33" s="2"/>
      <c r="HBE33" s="2"/>
      <c r="HBF33" s="2"/>
      <c r="HBG33" s="2"/>
      <c r="HBH33" s="2"/>
      <c r="HBI33" s="2"/>
      <c r="HBJ33" s="2"/>
      <c r="HBK33" s="2"/>
      <c r="HBL33" s="2"/>
      <c r="HBM33" s="2"/>
      <c r="HBN33" s="2"/>
      <c r="HBO33" s="2"/>
      <c r="HBP33" s="2"/>
      <c r="HBQ33" s="2"/>
      <c r="HBR33" s="2"/>
      <c r="HBS33" s="2"/>
      <c r="HBT33" s="2"/>
      <c r="HBU33" s="2"/>
      <c r="HBV33" s="2"/>
      <c r="HBW33" s="2"/>
      <c r="HBX33" s="2"/>
      <c r="HBY33" s="2"/>
      <c r="HBZ33" s="2"/>
      <c r="HCA33" s="2"/>
      <c r="HCB33" s="2"/>
      <c r="HCC33" s="2"/>
      <c r="HCD33" s="2"/>
      <c r="HCE33" s="2"/>
      <c r="HCF33" s="2"/>
      <c r="HCG33" s="2"/>
      <c r="HCH33" s="2"/>
      <c r="HCI33" s="2"/>
      <c r="HCJ33" s="2"/>
      <c r="HCK33" s="2"/>
      <c r="HCL33" s="2"/>
      <c r="HCM33" s="2"/>
      <c r="HCN33" s="2"/>
      <c r="HCO33" s="2"/>
      <c r="HCP33" s="2"/>
      <c r="HCQ33" s="2"/>
      <c r="HCR33" s="2"/>
      <c r="HCS33" s="2"/>
      <c r="HCT33" s="2"/>
      <c r="HCU33" s="2"/>
      <c r="HCV33" s="2"/>
      <c r="HCW33" s="2"/>
      <c r="HCX33" s="2"/>
      <c r="HCY33" s="2"/>
      <c r="HCZ33" s="2"/>
      <c r="HDA33" s="2"/>
      <c r="HDB33" s="2"/>
      <c r="HDC33" s="2"/>
      <c r="HDD33" s="2"/>
      <c r="HDE33" s="2"/>
      <c r="HDF33" s="2"/>
      <c r="HDG33" s="2"/>
      <c r="HDH33" s="2"/>
      <c r="HDI33" s="2"/>
      <c r="HDJ33" s="2"/>
      <c r="HDK33" s="2"/>
      <c r="HDL33" s="2"/>
      <c r="HDM33" s="2"/>
      <c r="HDN33" s="2"/>
      <c r="HDO33" s="2"/>
      <c r="HDP33" s="2"/>
      <c r="HDQ33" s="2"/>
      <c r="HDR33" s="2"/>
      <c r="HDS33" s="2"/>
      <c r="HDT33" s="2"/>
      <c r="HDU33" s="2"/>
      <c r="HDV33" s="2"/>
      <c r="HDW33" s="2"/>
      <c r="HDX33" s="2"/>
      <c r="HDY33" s="2"/>
      <c r="HDZ33" s="2"/>
      <c r="HEA33" s="2"/>
      <c r="HEB33" s="2"/>
      <c r="HEC33" s="2"/>
      <c r="HED33" s="2"/>
      <c r="HEE33" s="2"/>
      <c r="HEF33" s="2"/>
      <c r="HEG33" s="2"/>
      <c r="HEH33" s="2"/>
      <c r="HEI33" s="2"/>
      <c r="HEJ33" s="2"/>
      <c r="HEK33" s="2"/>
      <c r="HEL33" s="2"/>
      <c r="HEM33" s="2"/>
      <c r="HEN33" s="2"/>
      <c r="HEO33" s="2"/>
      <c r="HEP33" s="2"/>
      <c r="HEQ33" s="2"/>
      <c r="HER33" s="2"/>
      <c r="HES33" s="2"/>
      <c r="HET33" s="2"/>
      <c r="HEU33" s="2"/>
      <c r="HEV33" s="2"/>
      <c r="HEW33" s="2"/>
      <c r="HEX33" s="2"/>
      <c r="HEY33" s="2"/>
      <c r="HEZ33" s="2"/>
      <c r="HFA33" s="2"/>
      <c r="HFB33" s="2"/>
      <c r="HFC33" s="2"/>
      <c r="HFD33" s="2"/>
      <c r="HFE33" s="2"/>
      <c r="HFF33" s="2"/>
      <c r="HFG33" s="2"/>
      <c r="HFH33" s="2"/>
      <c r="HFI33" s="2"/>
      <c r="HFJ33" s="2"/>
      <c r="HFK33" s="2"/>
      <c r="HFL33" s="2"/>
      <c r="HFM33" s="2"/>
      <c r="HFN33" s="2"/>
      <c r="HFO33" s="2"/>
      <c r="HFP33" s="2"/>
      <c r="HFQ33" s="2"/>
      <c r="HFR33" s="2"/>
      <c r="HFS33" s="2"/>
      <c r="HFT33" s="2"/>
      <c r="HFU33" s="2"/>
      <c r="HFV33" s="2"/>
      <c r="HFW33" s="2"/>
      <c r="HFX33" s="2"/>
      <c r="HFY33" s="2"/>
      <c r="HFZ33" s="2"/>
      <c r="HGA33" s="2"/>
      <c r="HGB33" s="2"/>
      <c r="HGC33" s="2"/>
      <c r="HGD33" s="2"/>
      <c r="HGE33" s="2"/>
      <c r="HGF33" s="2"/>
      <c r="HGG33" s="2"/>
      <c r="HGH33" s="2"/>
      <c r="HGI33" s="2"/>
      <c r="HGJ33" s="2"/>
      <c r="HGK33" s="2"/>
      <c r="HGL33" s="2"/>
      <c r="HGM33" s="2"/>
      <c r="HGN33" s="2"/>
      <c r="HGO33" s="2"/>
      <c r="HGP33" s="2"/>
      <c r="HGQ33" s="2"/>
      <c r="HGR33" s="2"/>
      <c r="HGS33" s="2"/>
      <c r="HGT33" s="2"/>
      <c r="HGU33" s="2"/>
      <c r="HGV33" s="2"/>
      <c r="HGW33" s="2"/>
      <c r="HGX33" s="2"/>
      <c r="HGY33" s="2"/>
      <c r="HGZ33" s="2"/>
      <c r="HHA33" s="2"/>
      <c r="HHB33" s="2"/>
      <c r="HHC33" s="2"/>
      <c r="HHD33" s="2"/>
      <c r="HHE33" s="2"/>
      <c r="HHF33" s="2"/>
      <c r="HHG33" s="2"/>
      <c r="HHH33" s="2"/>
      <c r="HHI33" s="2"/>
      <c r="HHJ33" s="2"/>
      <c r="HHK33" s="2"/>
      <c r="HHL33" s="2"/>
      <c r="HHM33" s="2"/>
      <c r="HHN33" s="2"/>
      <c r="HHO33" s="2"/>
      <c r="HHP33" s="2"/>
      <c r="HHQ33" s="2"/>
      <c r="HHR33" s="2"/>
      <c r="HHS33" s="2"/>
      <c r="HHT33" s="2"/>
      <c r="HHU33" s="2"/>
      <c r="HHV33" s="2"/>
      <c r="HHW33" s="2"/>
      <c r="HHX33" s="2"/>
      <c r="HHY33" s="2"/>
      <c r="HHZ33" s="2"/>
      <c r="HIA33" s="2"/>
      <c r="HIB33" s="2"/>
      <c r="HIC33" s="2"/>
      <c r="HID33" s="2"/>
      <c r="HIE33" s="2"/>
      <c r="HIF33" s="2"/>
      <c r="HIG33" s="2"/>
      <c r="HIH33" s="2"/>
      <c r="HII33" s="2"/>
      <c r="HIJ33" s="2"/>
      <c r="HIK33" s="2"/>
      <c r="HIL33" s="2"/>
      <c r="HIM33" s="2"/>
      <c r="HIN33" s="2"/>
      <c r="HIO33" s="2"/>
      <c r="HIP33" s="2"/>
      <c r="HIQ33" s="2"/>
      <c r="HIR33" s="2"/>
      <c r="HIS33" s="2"/>
      <c r="HIT33" s="2"/>
      <c r="HIU33" s="2"/>
      <c r="HIV33" s="2"/>
      <c r="HIW33" s="2"/>
      <c r="HIX33" s="2"/>
      <c r="HIY33" s="2"/>
      <c r="HIZ33" s="2"/>
      <c r="HJA33" s="2"/>
      <c r="HJB33" s="2"/>
      <c r="HJC33" s="2"/>
      <c r="HJD33" s="2"/>
      <c r="HJE33" s="2"/>
      <c r="HJF33" s="2"/>
      <c r="HJG33" s="2"/>
      <c r="HJH33" s="2"/>
      <c r="HJI33" s="2"/>
      <c r="HJJ33" s="2"/>
      <c r="HJK33" s="2"/>
      <c r="HJL33" s="2"/>
      <c r="HJM33" s="2"/>
      <c r="HJN33" s="2"/>
      <c r="HJO33" s="2"/>
      <c r="HJP33" s="2"/>
      <c r="HJQ33" s="2"/>
      <c r="HJR33" s="2"/>
      <c r="HJS33" s="2"/>
      <c r="HJT33" s="2"/>
      <c r="HJU33" s="2"/>
      <c r="HJV33" s="2"/>
      <c r="HJW33" s="2"/>
      <c r="HJX33" s="2"/>
      <c r="HJY33" s="2"/>
      <c r="HJZ33" s="2"/>
      <c r="HKA33" s="2"/>
      <c r="HKB33" s="2"/>
      <c r="HKC33" s="2"/>
      <c r="HKD33" s="2"/>
      <c r="HKE33" s="2"/>
      <c r="HKF33" s="2"/>
      <c r="HKG33" s="2"/>
      <c r="HKH33" s="2"/>
      <c r="HKI33" s="2"/>
      <c r="HKJ33" s="2"/>
      <c r="HKK33" s="2"/>
      <c r="HKL33" s="2"/>
      <c r="HKM33" s="2"/>
      <c r="HKN33" s="2"/>
      <c r="HKO33" s="2"/>
      <c r="HKP33" s="2"/>
      <c r="HKQ33" s="2"/>
      <c r="HKR33" s="2"/>
      <c r="HKS33" s="2"/>
      <c r="HKT33" s="2"/>
      <c r="HKU33" s="2"/>
      <c r="HKV33" s="2"/>
      <c r="HKW33" s="2"/>
      <c r="HKX33" s="2"/>
      <c r="HKY33" s="2"/>
      <c r="HKZ33" s="2"/>
      <c r="HLA33" s="2"/>
      <c r="HLB33" s="2"/>
      <c r="HLC33" s="2"/>
      <c r="HLD33" s="2"/>
      <c r="HLE33" s="2"/>
      <c r="HLF33" s="2"/>
      <c r="HLG33" s="2"/>
      <c r="HLH33" s="2"/>
      <c r="HLI33" s="2"/>
      <c r="HLJ33" s="2"/>
      <c r="HLK33" s="2"/>
      <c r="HLL33" s="2"/>
      <c r="HLM33" s="2"/>
      <c r="HLN33" s="2"/>
      <c r="HLO33" s="2"/>
      <c r="HLP33" s="2"/>
      <c r="HLQ33" s="2"/>
      <c r="HLR33" s="2"/>
      <c r="HLS33" s="2"/>
      <c r="HLT33" s="2"/>
      <c r="HLU33" s="2"/>
      <c r="HLV33" s="2"/>
      <c r="HLW33" s="2"/>
      <c r="HLX33" s="2"/>
      <c r="HLY33" s="2"/>
      <c r="HLZ33" s="2"/>
      <c r="HMA33" s="2"/>
      <c r="HMB33" s="2"/>
      <c r="HMC33" s="2"/>
      <c r="HMD33" s="2"/>
      <c r="HME33" s="2"/>
      <c r="HMF33" s="2"/>
      <c r="HMG33" s="2"/>
      <c r="HMH33" s="2"/>
      <c r="HMI33" s="2"/>
      <c r="HMJ33" s="2"/>
      <c r="HMK33" s="2"/>
      <c r="HML33" s="2"/>
      <c r="HMM33" s="2"/>
      <c r="HMN33" s="2"/>
      <c r="HMO33" s="2"/>
      <c r="HMP33" s="2"/>
      <c r="HMQ33" s="2"/>
      <c r="HMR33" s="2"/>
      <c r="HMS33" s="2"/>
      <c r="HMT33" s="2"/>
      <c r="HMU33" s="2"/>
      <c r="HMV33" s="2"/>
      <c r="HMW33" s="2"/>
      <c r="HMX33" s="2"/>
      <c r="HMY33" s="2"/>
      <c r="HMZ33" s="2"/>
      <c r="HNA33" s="2"/>
      <c r="HNB33" s="2"/>
      <c r="HNC33" s="2"/>
      <c r="HND33" s="2"/>
      <c r="HNE33" s="2"/>
      <c r="HNF33" s="2"/>
      <c r="HNG33" s="2"/>
      <c r="HNH33" s="2"/>
      <c r="HNI33" s="2"/>
      <c r="HNJ33" s="2"/>
      <c r="HNK33" s="2"/>
      <c r="HNL33" s="2"/>
      <c r="HNM33" s="2"/>
      <c r="HNN33" s="2"/>
      <c r="HNO33" s="2"/>
      <c r="HNP33" s="2"/>
      <c r="HNQ33" s="2"/>
      <c r="HNR33" s="2"/>
      <c r="HNS33" s="2"/>
      <c r="HNT33" s="2"/>
      <c r="HNU33" s="2"/>
      <c r="HNV33" s="2"/>
      <c r="HNW33" s="2"/>
      <c r="HNX33" s="2"/>
      <c r="HNY33" s="2"/>
      <c r="HNZ33" s="2"/>
      <c r="HOA33" s="2"/>
      <c r="HOB33" s="2"/>
      <c r="HOC33" s="2"/>
      <c r="HOD33" s="2"/>
      <c r="HOE33" s="2"/>
      <c r="HOF33" s="2"/>
      <c r="HOG33" s="2"/>
      <c r="HOH33" s="2"/>
      <c r="HOI33" s="2"/>
      <c r="HOJ33" s="2"/>
      <c r="HOK33" s="2"/>
      <c r="HOL33" s="2"/>
      <c r="HOM33" s="2"/>
      <c r="HON33" s="2"/>
      <c r="HOO33" s="2"/>
      <c r="HOP33" s="2"/>
      <c r="HOQ33" s="2"/>
      <c r="HOR33" s="2"/>
      <c r="HOS33" s="2"/>
      <c r="HOT33" s="2"/>
      <c r="HOU33" s="2"/>
      <c r="HOV33" s="2"/>
      <c r="HOW33" s="2"/>
      <c r="HOX33" s="2"/>
      <c r="HOY33" s="2"/>
      <c r="HOZ33" s="2"/>
      <c r="HPA33" s="2"/>
      <c r="HPB33" s="2"/>
      <c r="HPC33" s="2"/>
      <c r="HPD33" s="2"/>
      <c r="HPE33" s="2"/>
      <c r="HPF33" s="2"/>
      <c r="HPG33" s="2"/>
      <c r="HPH33" s="2"/>
      <c r="HPI33" s="2"/>
      <c r="HPJ33" s="2"/>
      <c r="HPK33" s="2"/>
      <c r="HPL33" s="2"/>
      <c r="HPM33" s="2"/>
      <c r="HPN33" s="2"/>
      <c r="HPO33" s="2"/>
      <c r="HPP33" s="2"/>
      <c r="HPQ33" s="2"/>
      <c r="HPR33" s="2"/>
      <c r="HPS33" s="2"/>
      <c r="HPT33" s="2"/>
      <c r="HPU33" s="2"/>
      <c r="HPV33" s="2"/>
      <c r="HPW33" s="2"/>
      <c r="HPX33" s="2"/>
      <c r="HPY33" s="2"/>
      <c r="HPZ33" s="2"/>
      <c r="HQA33" s="2"/>
      <c r="HQB33" s="2"/>
      <c r="HQC33" s="2"/>
      <c r="HQD33" s="2"/>
      <c r="HQE33" s="2"/>
      <c r="HQF33" s="2"/>
      <c r="HQG33" s="2"/>
      <c r="HQH33" s="2"/>
      <c r="HQI33" s="2"/>
      <c r="HQJ33" s="2"/>
      <c r="HQK33" s="2"/>
      <c r="HQL33" s="2"/>
      <c r="HQM33" s="2"/>
      <c r="HQN33" s="2"/>
      <c r="HQO33" s="2"/>
      <c r="HQP33" s="2"/>
      <c r="HQQ33" s="2"/>
      <c r="HQR33" s="2"/>
      <c r="HQS33" s="2"/>
      <c r="HQT33" s="2"/>
      <c r="HQU33" s="2"/>
      <c r="HQV33" s="2"/>
      <c r="HQW33" s="2"/>
      <c r="HQX33" s="2"/>
      <c r="HQY33" s="2"/>
      <c r="HQZ33" s="2"/>
      <c r="HRA33" s="2"/>
      <c r="HRB33" s="2"/>
      <c r="HRC33" s="2"/>
      <c r="HRD33" s="2"/>
      <c r="HRE33" s="2"/>
      <c r="HRF33" s="2"/>
      <c r="HRG33" s="2"/>
      <c r="HRH33" s="2"/>
      <c r="HRI33" s="2"/>
      <c r="HRJ33" s="2"/>
      <c r="HRK33" s="2"/>
      <c r="HRL33" s="2"/>
      <c r="HRM33" s="2"/>
      <c r="HRN33" s="2"/>
      <c r="HRO33" s="2"/>
      <c r="HRP33" s="2"/>
      <c r="HRQ33" s="2"/>
      <c r="HRR33" s="2"/>
      <c r="HRS33" s="2"/>
      <c r="HRT33" s="2"/>
      <c r="HRU33" s="2"/>
      <c r="HRV33" s="2"/>
      <c r="HRW33" s="2"/>
      <c r="HRX33" s="2"/>
      <c r="HRY33" s="2"/>
      <c r="HRZ33" s="2"/>
      <c r="HSA33" s="2"/>
      <c r="HSB33" s="2"/>
      <c r="HSC33" s="2"/>
      <c r="HSD33" s="2"/>
      <c r="HSE33" s="2"/>
      <c r="HSF33" s="2"/>
      <c r="HSG33" s="2"/>
      <c r="HSH33" s="2"/>
      <c r="HSI33" s="2"/>
      <c r="HSJ33" s="2"/>
      <c r="HSK33" s="2"/>
      <c r="HSL33" s="2"/>
      <c r="HSM33" s="2"/>
      <c r="HSN33" s="2"/>
      <c r="HSO33" s="2"/>
      <c r="HSP33" s="2"/>
      <c r="HSQ33" s="2"/>
      <c r="HSR33" s="2"/>
      <c r="HSS33" s="2"/>
      <c r="HST33" s="2"/>
      <c r="HSU33" s="2"/>
      <c r="HSV33" s="2"/>
      <c r="HSW33" s="2"/>
      <c r="HSX33" s="2"/>
      <c r="HSY33" s="2"/>
      <c r="HSZ33" s="2"/>
      <c r="HTA33" s="2"/>
      <c r="HTB33" s="2"/>
      <c r="HTC33" s="2"/>
      <c r="HTD33" s="2"/>
      <c r="HTE33" s="2"/>
      <c r="HTF33" s="2"/>
      <c r="HTG33" s="2"/>
      <c r="HTH33" s="2"/>
      <c r="HTI33" s="2"/>
      <c r="HTJ33" s="2"/>
      <c r="HTK33" s="2"/>
      <c r="HTL33" s="2"/>
      <c r="HTM33" s="2"/>
      <c r="HTN33" s="2"/>
      <c r="HTO33" s="2"/>
      <c r="HTP33" s="2"/>
      <c r="HTQ33" s="2"/>
      <c r="HTR33" s="2"/>
      <c r="HTS33" s="2"/>
      <c r="HTT33" s="2"/>
      <c r="HTU33" s="2"/>
      <c r="HTV33" s="2"/>
      <c r="HTW33" s="2"/>
      <c r="HTX33" s="2"/>
      <c r="HTY33" s="2"/>
      <c r="HTZ33" s="2"/>
      <c r="HUA33" s="2"/>
      <c r="HUB33" s="2"/>
      <c r="HUC33" s="2"/>
      <c r="HUD33" s="2"/>
      <c r="HUE33" s="2"/>
      <c r="HUF33" s="2"/>
      <c r="HUG33" s="2"/>
      <c r="HUH33" s="2"/>
      <c r="HUI33" s="2"/>
      <c r="HUJ33" s="2"/>
      <c r="HUK33" s="2"/>
      <c r="HUL33" s="2"/>
      <c r="HUM33" s="2"/>
      <c r="HUN33" s="2"/>
      <c r="HUO33" s="2"/>
      <c r="HUP33" s="2"/>
      <c r="HUQ33" s="2"/>
      <c r="HUR33" s="2"/>
      <c r="HUS33" s="2"/>
      <c r="HUT33" s="2"/>
      <c r="HUU33" s="2"/>
      <c r="HUV33" s="2"/>
      <c r="HUW33" s="2"/>
      <c r="HUX33" s="2"/>
      <c r="HUY33" s="2"/>
      <c r="HUZ33" s="2"/>
      <c r="HVA33" s="2"/>
      <c r="HVB33" s="2"/>
      <c r="HVC33" s="2"/>
      <c r="HVD33" s="2"/>
      <c r="HVE33" s="2"/>
      <c r="HVF33" s="2"/>
      <c r="HVG33" s="2"/>
      <c r="HVH33" s="2"/>
      <c r="HVI33" s="2"/>
      <c r="HVJ33" s="2"/>
      <c r="HVK33" s="2"/>
      <c r="HVL33" s="2"/>
      <c r="HVM33" s="2"/>
      <c r="HVN33" s="2"/>
      <c r="HVO33" s="2"/>
      <c r="HVP33" s="2"/>
      <c r="HVQ33" s="2"/>
      <c r="HVR33" s="2"/>
      <c r="HVS33" s="2"/>
      <c r="HVT33" s="2"/>
      <c r="HVU33" s="2"/>
      <c r="HVV33" s="2"/>
      <c r="HVW33" s="2"/>
      <c r="HVX33" s="2"/>
      <c r="HVY33" s="2"/>
      <c r="HVZ33" s="2"/>
      <c r="HWA33" s="2"/>
      <c r="HWB33" s="2"/>
      <c r="HWC33" s="2"/>
      <c r="HWD33" s="2"/>
      <c r="HWE33" s="2"/>
      <c r="HWF33" s="2"/>
      <c r="HWG33" s="2"/>
      <c r="HWH33" s="2"/>
      <c r="HWI33" s="2"/>
      <c r="HWJ33" s="2"/>
      <c r="HWK33" s="2"/>
      <c r="HWL33" s="2"/>
      <c r="HWM33" s="2"/>
      <c r="HWN33" s="2"/>
      <c r="HWO33" s="2"/>
      <c r="HWP33" s="2"/>
      <c r="HWQ33" s="2"/>
      <c r="HWR33" s="2"/>
      <c r="HWS33" s="2"/>
      <c r="HWT33" s="2"/>
      <c r="HWU33" s="2"/>
      <c r="HWV33" s="2"/>
      <c r="HWW33" s="2"/>
      <c r="HWX33" s="2"/>
      <c r="HWY33" s="2"/>
      <c r="HWZ33" s="2"/>
      <c r="HXA33" s="2"/>
      <c r="HXB33" s="2"/>
      <c r="HXC33" s="2"/>
      <c r="HXD33" s="2"/>
      <c r="HXE33" s="2"/>
      <c r="HXF33" s="2"/>
      <c r="HXG33" s="2"/>
      <c r="HXH33" s="2"/>
      <c r="HXI33" s="2"/>
      <c r="HXJ33" s="2"/>
      <c r="HXK33" s="2"/>
      <c r="HXL33" s="2"/>
      <c r="HXM33" s="2"/>
      <c r="HXN33" s="2"/>
      <c r="HXO33" s="2"/>
      <c r="HXP33" s="2"/>
      <c r="HXQ33" s="2"/>
      <c r="HXR33" s="2"/>
      <c r="HXS33" s="2"/>
      <c r="HXT33" s="2"/>
      <c r="HXU33" s="2"/>
      <c r="HXV33" s="2"/>
      <c r="HXW33" s="2"/>
      <c r="HXX33" s="2"/>
      <c r="HXY33" s="2"/>
      <c r="HXZ33" s="2"/>
      <c r="HYA33" s="2"/>
      <c r="HYB33" s="2"/>
      <c r="HYC33" s="2"/>
      <c r="HYD33" s="2"/>
      <c r="HYE33" s="2"/>
      <c r="HYF33" s="2"/>
      <c r="HYG33" s="2"/>
      <c r="HYH33" s="2"/>
      <c r="HYI33" s="2"/>
      <c r="HYJ33" s="2"/>
      <c r="HYK33" s="2"/>
      <c r="HYL33" s="2"/>
      <c r="HYM33" s="2"/>
      <c r="HYN33" s="2"/>
      <c r="HYO33" s="2"/>
      <c r="HYP33" s="2"/>
      <c r="HYQ33" s="2"/>
      <c r="HYR33" s="2"/>
      <c r="HYS33" s="2"/>
      <c r="HYT33" s="2"/>
      <c r="HYU33" s="2"/>
      <c r="HYV33" s="2"/>
      <c r="HYW33" s="2"/>
      <c r="HYX33" s="2"/>
      <c r="HYY33" s="2"/>
      <c r="HYZ33" s="2"/>
      <c r="HZA33" s="2"/>
      <c r="HZB33" s="2"/>
      <c r="HZC33" s="2"/>
      <c r="HZD33" s="2"/>
      <c r="HZE33" s="2"/>
      <c r="HZF33" s="2"/>
      <c r="HZG33" s="2"/>
      <c r="HZH33" s="2"/>
      <c r="HZI33" s="2"/>
      <c r="HZJ33" s="2"/>
      <c r="HZK33" s="2"/>
      <c r="HZL33" s="2"/>
      <c r="HZM33" s="2"/>
      <c r="HZN33" s="2"/>
      <c r="HZO33" s="2"/>
      <c r="HZP33" s="2"/>
      <c r="HZQ33" s="2"/>
      <c r="HZR33" s="2"/>
      <c r="HZS33" s="2"/>
      <c r="HZT33" s="2"/>
      <c r="HZU33" s="2"/>
      <c r="HZV33" s="2"/>
      <c r="HZW33" s="2"/>
      <c r="HZX33" s="2"/>
      <c r="HZY33" s="2"/>
      <c r="HZZ33" s="2"/>
      <c r="IAA33" s="2"/>
      <c r="IAB33" s="2"/>
      <c r="IAC33" s="2"/>
      <c r="IAD33" s="2"/>
      <c r="IAE33" s="2"/>
      <c r="IAF33" s="2"/>
      <c r="IAG33" s="2"/>
      <c r="IAH33" s="2"/>
      <c r="IAI33" s="2"/>
      <c r="IAJ33" s="2"/>
      <c r="IAK33" s="2"/>
      <c r="IAL33" s="2"/>
      <c r="IAM33" s="2"/>
      <c r="IAN33" s="2"/>
      <c r="IAO33" s="2"/>
      <c r="IAP33" s="2"/>
      <c r="IAQ33" s="2"/>
      <c r="IAR33" s="2"/>
      <c r="IAS33" s="2"/>
      <c r="IAT33" s="2"/>
      <c r="IAU33" s="2"/>
      <c r="IAV33" s="2"/>
      <c r="IAW33" s="2"/>
      <c r="IAX33" s="2"/>
      <c r="IAY33" s="2"/>
      <c r="IAZ33" s="2"/>
      <c r="IBA33" s="2"/>
      <c r="IBB33" s="2"/>
      <c r="IBC33" s="2"/>
      <c r="IBD33" s="2"/>
      <c r="IBE33" s="2"/>
      <c r="IBF33" s="2"/>
      <c r="IBG33" s="2"/>
      <c r="IBH33" s="2"/>
      <c r="IBI33" s="2"/>
      <c r="IBJ33" s="2"/>
      <c r="IBK33" s="2"/>
      <c r="IBL33" s="2"/>
      <c r="IBM33" s="2"/>
      <c r="IBN33" s="2"/>
      <c r="IBO33" s="2"/>
      <c r="IBP33" s="2"/>
      <c r="IBQ33" s="2"/>
      <c r="IBR33" s="2"/>
      <c r="IBS33" s="2"/>
      <c r="IBT33" s="2"/>
      <c r="IBU33" s="2"/>
      <c r="IBV33" s="2"/>
      <c r="IBW33" s="2"/>
      <c r="IBX33" s="2"/>
      <c r="IBY33" s="2"/>
      <c r="IBZ33" s="2"/>
      <c r="ICA33" s="2"/>
      <c r="ICB33" s="2"/>
      <c r="ICC33" s="2"/>
      <c r="ICD33" s="2"/>
      <c r="ICE33" s="2"/>
      <c r="ICF33" s="2"/>
      <c r="ICG33" s="2"/>
      <c r="ICH33" s="2"/>
      <c r="ICI33" s="2"/>
      <c r="ICJ33" s="2"/>
      <c r="ICK33" s="2"/>
      <c r="ICL33" s="2"/>
      <c r="ICM33" s="2"/>
      <c r="ICN33" s="2"/>
      <c r="ICO33" s="2"/>
      <c r="ICP33" s="2"/>
      <c r="ICQ33" s="2"/>
      <c r="ICR33" s="2"/>
      <c r="ICS33" s="2"/>
      <c r="ICT33" s="2"/>
      <c r="ICU33" s="2"/>
      <c r="ICV33" s="2"/>
      <c r="ICW33" s="2"/>
      <c r="ICX33" s="2"/>
      <c r="ICY33" s="2"/>
      <c r="ICZ33" s="2"/>
      <c r="IDA33" s="2"/>
      <c r="IDB33" s="2"/>
      <c r="IDC33" s="2"/>
      <c r="IDD33" s="2"/>
      <c r="IDE33" s="2"/>
      <c r="IDF33" s="2"/>
      <c r="IDG33" s="2"/>
      <c r="IDH33" s="2"/>
      <c r="IDI33" s="2"/>
      <c r="IDJ33" s="2"/>
      <c r="IDK33" s="2"/>
      <c r="IDL33" s="2"/>
      <c r="IDM33" s="2"/>
      <c r="IDN33" s="2"/>
      <c r="IDO33" s="2"/>
      <c r="IDP33" s="2"/>
      <c r="IDQ33" s="2"/>
      <c r="IDR33" s="2"/>
      <c r="IDS33" s="2"/>
      <c r="IDT33" s="2"/>
      <c r="IDU33" s="2"/>
      <c r="IDV33" s="2"/>
      <c r="IDW33" s="2"/>
      <c r="IDX33" s="2"/>
      <c r="IDY33" s="2"/>
      <c r="IDZ33" s="2"/>
      <c r="IEA33" s="2"/>
      <c r="IEB33" s="2"/>
      <c r="IEC33" s="2"/>
      <c r="IED33" s="2"/>
      <c r="IEE33" s="2"/>
      <c r="IEF33" s="2"/>
      <c r="IEG33" s="2"/>
      <c r="IEH33" s="2"/>
      <c r="IEI33" s="2"/>
      <c r="IEJ33" s="2"/>
      <c r="IEK33" s="2"/>
      <c r="IEL33" s="2"/>
      <c r="IEM33" s="2"/>
      <c r="IEN33" s="2"/>
      <c r="IEO33" s="2"/>
      <c r="IEP33" s="2"/>
      <c r="IEQ33" s="2"/>
      <c r="IER33" s="2"/>
      <c r="IES33" s="2"/>
      <c r="IET33" s="2"/>
      <c r="IEU33" s="2"/>
      <c r="IEV33" s="2"/>
      <c r="IEW33" s="2"/>
      <c r="IEX33" s="2"/>
      <c r="IEY33" s="2"/>
      <c r="IEZ33" s="2"/>
      <c r="IFA33" s="2"/>
      <c r="IFB33" s="2"/>
      <c r="IFC33" s="2"/>
      <c r="IFD33" s="2"/>
      <c r="IFE33" s="2"/>
      <c r="IFF33" s="2"/>
      <c r="IFG33" s="2"/>
      <c r="IFH33" s="2"/>
      <c r="IFI33" s="2"/>
      <c r="IFJ33" s="2"/>
      <c r="IFK33" s="2"/>
      <c r="IFL33" s="2"/>
      <c r="IFM33" s="2"/>
      <c r="IFN33" s="2"/>
      <c r="IFO33" s="2"/>
      <c r="IFP33" s="2"/>
      <c r="IFQ33" s="2"/>
      <c r="IFR33" s="2"/>
      <c r="IFS33" s="2"/>
      <c r="IFT33" s="2"/>
      <c r="IFU33" s="2"/>
      <c r="IFV33" s="2"/>
      <c r="IFW33" s="2"/>
      <c r="IFX33" s="2"/>
      <c r="IFY33" s="2"/>
      <c r="IFZ33" s="2"/>
      <c r="IGA33" s="2"/>
      <c r="IGB33" s="2"/>
      <c r="IGC33" s="2"/>
      <c r="IGD33" s="2"/>
      <c r="IGE33" s="2"/>
      <c r="IGF33" s="2"/>
      <c r="IGG33" s="2"/>
      <c r="IGH33" s="2"/>
      <c r="IGI33" s="2"/>
      <c r="IGJ33" s="2"/>
      <c r="IGK33" s="2"/>
      <c r="IGL33" s="2"/>
      <c r="IGM33" s="2"/>
      <c r="IGN33" s="2"/>
      <c r="IGO33" s="2"/>
      <c r="IGP33" s="2"/>
      <c r="IGQ33" s="2"/>
      <c r="IGR33" s="2"/>
      <c r="IGS33" s="2"/>
      <c r="IGT33" s="2"/>
      <c r="IGU33" s="2"/>
      <c r="IGV33" s="2"/>
      <c r="IGW33" s="2"/>
      <c r="IGX33" s="2"/>
      <c r="IGY33" s="2"/>
      <c r="IGZ33" s="2"/>
      <c r="IHA33" s="2"/>
      <c r="IHB33" s="2"/>
      <c r="IHC33" s="2"/>
      <c r="IHD33" s="2"/>
      <c r="IHE33" s="2"/>
      <c r="IHF33" s="2"/>
      <c r="IHG33" s="2"/>
      <c r="IHH33" s="2"/>
      <c r="IHI33" s="2"/>
      <c r="IHJ33" s="2"/>
      <c r="IHK33" s="2"/>
      <c r="IHL33" s="2"/>
      <c r="IHM33" s="2"/>
      <c r="IHN33" s="2"/>
      <c r="IHO33" s="2"/>
      <c r="IHP33" s="2"/>
      <c r="IHQ33" s="2"/>
      <c r="IHR33" s="2"/>
      <c r="IHS33" s="2"/>
      <c r="IHT33" s="2"/>
      <c r="IHU33" s="2"/>
      <c r="IHV33" s="2"/>
      <c r="IHW33" s="2"/>
      <c r="IHX33" s="2"/>
      <c r="IHY33" s="2"/>
      <c r="IHZ33" s="2"/>
      <c r="IIA33" s="2"/>
      <c r="IIB33" s="2"/>
      <c r="IIC33" s="2"/>
      <c r="IID33" s="2"/>
      <c r="IIE33" s="2"/>
      <c r="IIF33" s="2"/>
      <c r="IIG33" s="2"/>
      <c r="IIH33" s="2"/>
      <c r="III33" s="2"/>
      <c r="IIJ33" s="2"/>
      <c r="IIK33" s="2"/>
      <c r="IIL33" s="2"/>
      <c r="IIM33" s="2"/>
      <c r="IIN33" s="2"/>
      <c r="IIO33" s="2"/>
      <c r="IIP33" s="2"/>
      <c r="IIQ33" s="2"/>
      <c r="IIR33" s="2"/>
      <c r="IIS33" s="2"/>
      <c r="IIT33" s="2"/>
      <c r="IIU33" s="2"/>
      <c r="IIV33" s="2"/>
      <c r="IIW33" s="2"/>
      <c r="IIX33" s="2"/>
      <c r="IIY33" s="2"/>
      <c r="IIZ33" s="2"/>
      <c r="IJA33" s="2"/>
      <c r="IJB33" s="2"/>
      <c r="IJC33" s="2"/>
      <c r="IJD33" s="2"/>
      <c r="IJE33" s="2"/>
      <c r="IJF33" s="2"/>
      <c r="IJG33" s="2"/>
      <c r="IJH33" s="2"/>
      <c r="IJI33" s="2"/>
      <c r="IJJ33" s="2"/>
      <c r="IJK33" s="2"/>
      <c r="IJL33" s="2"/>
      <c r="IJM33" s="2"/>
      <c r="IJN33" s="2"/>
      <c r="IJO33" s="2"/>
      <c r="IJP33" s="2"/>
      <c r="IJQ33" s="2"/>
      <c r="IJR33" s="2"/>
      <c r="IJS33" s="2"/>
      <c r="IJT33" s="2"/>
      <c r="IJU33" s="2"/>
      <c r="IJV33" s="2"/>
      <c r="IJW33" s="2"/>
      <c r="IJX33" s="2"/>
      <c r="IJY33" s="2"/>
      <c r="IJZ33" s="2"/>
      <c r="IKA33" s="2"/>
      <c r="IKB33" s="2"/>
      <c r="IKC33" s="2"/>
      <c r="IKD33" s="2"/>
      <c r="IKE33" s="2"/>
      <c r="IKF33" s="2"/>
      <c r="IKG33" s="2"/>
      <c r="IKH33" s="2"/>
      <c r="IKI33" s="2"/>
      <c r="IKJ33" s="2"/>
      <c r="IKK33" s="2"/>
      <c r="IKL33" s="2"/>
      <c r="IKM33" s="2"/>
      <c r="IKN33" s="2"/>
      <c r="IKO33" s="2"/>
      <c r="IKP33" s="2"/>
      <c r="IKQ33" s="2"/>
      <c r="IKR33" s="2"/>
      <c r="IKS33" s="2"/>
      <c r="IKT33" s="2"/>
      <c r="IKU33" s="2"/>
      <c r="IKV33" s="2"/>
      <c r="IKW33" s="2"/>
      <c r="IKX33" s="2"/>
      <c r="IKY33" s="2"/>
      <c r="IKZ33" s="2"/>
      <c r="ILA33" s="2"/>
      <c r="ILB33" s="2"/>
      <c r="ILC33" s="2"/>
      <c r="ILD33" s="2"/>
      <c r="ILE33" s="2"/>
      <c r="ILF33" s="2"/>
      <c r="ILG33" s="2"/>
      <c r="ILH33" s="2"/>
      <c r="ILI33" s="2"/>
      <c r="ILJ33" s="2"/>
      <c r="ILK33" s="2"/>
      <c r="ILL33" s="2"/>
      <c r="ILM33" s="2"/>
      <c r="ILN33" s="2"/>
      <c r="ILO33" s="2"/>
      <c r="ILP33" s="2"/>
      <c r="ILQ33" s="2"/>
      <c r="ILR33" s="2"/>
      <c r="ILS33" s="2"/>
      <c r="ILT33" s="2"/>
      <c r="ILU33" s="2"/>
      <c r="ILV33" s="2"/>
      <c r="ILW33" s="2"/>
      <c r="ILX33" s="2"/>
      <c r="ILY33" s="2"/>
      <c r="ILZ33" s="2"/>
      <c r="IMA33" s="2"/>
      <c r="IMB33" s="2"/>
      <c r="IMC33" s="2"/>
      <c r="IMD33" s="2"/>
      <c r="IME33" s="2"/>
      <c r="IMF33" s="2"/>
      <c r="IMG33" s="2"/>
      <c r="IMH33" s="2"/>
      <c r="IMI33" s="2"/>
      <c r="IMJ33" s="2"/>
      <c r="IMK33" s="2"/>
      <c r="IML33" s="2"/>
      <c r="IMM33" s="2"/>
      <c r="IMN33" s="2"/>
      <c r="IMO33" s="2"/>
      <c r="IMP33" s="2"/>
      <c r="IMQ33" s="2"/>
      <c r="IMR33" s="2"/>
      <c r="IMS33" s="2"/>
      <c r="IMT33" s="2"/>
      <c r="IMU33" s="2"/>
      <c r="IMV33" s="2"/>
      <c r="IMW33" s="2"/>
      <c r="IMX33" s="2"/>
      <c r="IMY33" s="2"/>
      <c r="IMZ33" s="2"/>
      <c r="INA33" s="2"/>
      <c r="INB33" s="2"/>
      <c r="INC33" s="2"/>
      <c r="IND33" s="2"/>
      <c r="INE33" s="2"/>
      <c r="INF33" s="2"/>
      <c r="ING33" s="2"/>
      <c r="INH33" s="2"/>
      <c r="INI33" s="2"/>
      <c r="INJ33" s="2"/>
      <c r="INK33" s="2"/>
      <c r="INL33" s="2"/>
      <c r="INM33" s="2"/>
      <c r="INN33" s="2"/>
      <c r="INO33" s="2"/>
      <c r="INP33" s="2"/>
      <c r="INQ33" s="2"/>
      <c r="INR33" s="2"/>
      <c r="INS33" s="2"/>
      <c r="INT33" s="2"/>
      <c r="INU33" s="2"/>
      <c r="INV33" s="2"/>
      <c r="INW33" s="2"/>
      <c r="INX33" s="2"/>
      <c r="INY33" s="2"/>
      <c r="INZ33" s="2"/>
      <c r="IOA33" s="2"/>
      <c r="IOB33" s="2"/>
      <c r="IOC33" s="2"/>
      <c r="IOD33" s="2"/>
      <c r="IOE33" s="2"/>
      <c r="IOF33" s="2"/>
      <c r="IOG33" s="2"/>
      <c r="IOH33" s="2"/>
      <c r="IOI33" s="2"/>
      <c r="IOJ33" s="2"/>
      <c r="IOK33" s="2"/>
      <c r="IOL33" s="2"/>
      <c r="IOM33" s="2"/>
      <c r="ION33" s="2"/>
      <c r="IOO33" s="2"/>
      <c r="IOP33" s="2"/>
      <c r="IOQ33" s="2"/>
      <c r="IOR33" s="2"/>
      <c r="IOS33" s="2"/>
      <c r="IOT33" s="2"/>
      <c r="IOU33" s="2"/>
      <c r="IOV33" s="2"/>
      <c r="IOW33" s="2"/>
      <c r="IOX33" s="2"/>
      <c r="IOY33" s="2"/>
      <c r="IOZ33" s="2"/>
      <c r="IPA33" s="2"/>
      <c r="IPB33" s="2"/>
      <c r="IPC33" s="2"/>
      <c r="IPD33" s="2"/>
      <c r="IPE33" s="2"/>
      <c r="IPF33" s="2"/>
      <c r="IPG33" s="2"/>
      <c r="IPH33" s="2"/>
      <c r="IPI33" s="2"/>
      <c r="IPJ33" s="2"/>
      <c r="IPK33" s="2"/>
      <c r="IPL33" s="2"/>
      <c r="IPM33" s="2"/>
      <c r="IPN33" s="2"/>
      <c r="IPO33" s="2"/>
      <c r="IPP33" s="2"/>
      <c r="IPQ33" s="2"/>
      <c r="IPR33" s="2"/>
      <c r="IPS33" s="2"/>
      <c r="IPT33" s="2"/>
      <c r="IPU33" s="2"/>
      <c r="IPV33" s="2"/>
      <c r="IPW33" s="2"/>
      <c r="IPX33" s="2"/>
      <c r="IPY33" s="2"/>
      <c r="IPZ33" s="2"/>
      <c r="IQA33" s="2"/>
      <c r="IQB33" s="2"/>
      <c r="IQC33" s="2"/>
      <c r="IQD33" s="2"/>
      <c r="IQE33" s="2"/>
      <c r="IQF33" s="2"/>
      <c r="IQG33" s="2"/>
      <c r="IQH33" s="2"/>
      <c r="IQI33" s="2"/>
      <c r="IQJ33" s="2"/>
      <c r="IQK33" s="2"/>
      <c r="IQL33" s="2"/>
      <c r="IQM33" s="2"/>
      <c r="IQN33" s="2"/>
      <c r="IQO33" s="2"/>
      <c r="IQP33" s="2"/>
      <c r="IQQ33" s="2"/>
      <c r="IQR33" s="2"/>
      <c r="IQS33" s="2"/>
      <c r="IQT33" s="2"/>
      <c r="IQU33" s="2"/>
      <c r="IQV33" s="2"/>
      <c r="IQW33" s="2"/>
      <c r="IQX33" s="2"/>
      <c r="IQY33" s="2"/>
      <c r="IQZ33" s="2"/>
      <c r="IRA33" s="2"/>
      <c r="IRB33" s="2"/>
      <c r="IRC33" s="2"/>
      <c r="IRD33" s="2"/>
      <c r="IRE33" s="2"/>
      <c r="IRF33" s="2"/>
      <c r="IRG33" s="2"/>
      <c r="IRH33" s="2"/>
      <c r="IRI33" s="2"/>
      <c r="IRJ33" s="2"/>
      <c r="IRK33" s="2"/>
      <c r="IRL33" s="2"/>
      <c r="IRM33" s="2"/>
      <c r="IRN33" s="2"/>
      <c r="IRO33" s="2"/>
      <c r="IRP33" s="2"/>
      <c r="IRQ33" s="2"/>
      <c r="IRR33" s="2"/>
      <c r="IRS33" s="2"/>
      <c r="IRT33" s="2"/>
      <c r="IRU33" s="2"/>
      <c r="IRV33" s="2"/>
      <c r="IRW33" s="2"/>
      <c r="IRX33" s="2"/>
      <c r="IRY33" s="2"/>
      <c r="IRZ33" s="2"/>
      <c r="ISA33" s="2"/>
      <c r="ISB33" s="2"/>
      <c r="ISC33" s="2"/>
      <c r="ISD33" s="2"/>
      <c r="ISE33" s="2"/>
      <c r="ISF33" s="2"/>
      <c r="ISG33" s="2"/>
      <c r="ISH33" s="2"/>
      <c r="ISI33" s="2"/>
      <c r="ISJ33" s="2"/>
      <c r="ISK33" s="2"/>
      <c r="ISL33" s="2"/>
      <c r="ISM33" s="2"/>
      <c r="ISN33" s="2"/>
      <c r="ISO33" s="2"/>
      <c r="ISP33" s="2"/>
      <c r="ISQ33" s="2"/>
      <c r="ISR33" s="2"/>
      <c r="ISS33" s="2"/>
      <c r="IST33" s="2"/>
      <c r="ISU33" s="2"/>
      <c r="ISV33" s="2"/>
      <c r="ISW33" s="2"/>
      <c r="ISX33" s="2"/>
      <c r="ISY33" s="2"/>
      <c r="ISZ33" s="2"/>
      <c r="ITA33" s="2"/>
      <c r="ITB33" s="2"/>
      <c r="ITC33" s="2"/>
      <c r="ITD33" s="2"/>
      <c r="ITE33" s="2"/>
      <c r="ITF33" s="2"/>
      <c r="ITG33" s="2"/>
      <c r="ITH33" s="2"/>
      <c r="ITI33" s="2"/>
      <c r="ITJ33" s="2"/>
      <c r="ITK33" s="2"/>
      <c r="ITL33" s="2"/>
      <c r="ITM33" s="2"/>
      <c r="ITN33" s="2"/>
      <c r="ITO33" s="2"/>
      <c r="ITP33" s="2"/>
      <c r="ITQ33" s="2"/>
      <c r="ITR33" s="2"/>
      <c r="ITS33" s="2"/>
      <c r="ITT33" s="2"/>
      <c r="ITU33" s="2"/>
      <c r="ITV33" s="2"/>
      <c r="ITW33" s="2"/>
      <c r="ITX33" s="2"/>
      <c r="ITY33" s="2"/>
      <c r="ITZ33" s="2"/>
      <c r="IUA33" s="2"/>
      <c r="IUB33" s="2"/>
      <c r="IUC33" s="2"/>
      <c r="IUD33" s="2"/>
      <c r="IUE33" s="2"/>
      <c r="IUF33" s="2"/>
      <c r="IUG33" s="2"/>
      <c r="IUH33" s="2"/>
      <c r="IUI33" s="2"/>
      <c r="IUJ33" s="2"/>
      <c r="IUK33" s="2"/>
      <c r="IUL33" s="2"/>
      <c r="IUM33" s="2"/>
      <c r="IUN33" s="2"/>
      <c r="IUO33" s="2"/>
      <c r="IUP33" s="2"/>
      <c r="IUQ33" s="2"/>
      <c r="IUR33" s="2"/>
      <c r="IUS33" s="2"/>
      <c r="IUT33" s="2"/>
      <c r="IUU33" s="2"/>
      <c r="IUV33" s="2"/>
      <c r="IUW33" s="2"/>
      <c r="IUX33" s="2"/>
      <c r="IUY33" s="2"/>
      <c r="IUZ33" s="2"/>
      <c r="IVA33" s="2"/>
      <c r="IVB33" s="2"/>
      <c r="IVC33" s="2"/>
      <c r="IVD33" s="2"/>
      <c r="IVE33" s="2"/>
      <c r="IVF33" s="2"/>
      <c r="IVG33" s="2"/>
      <c r="IVH33" s="2"/>
      <c r="IVI33" s="2"/>
      <c r="IVJ33" s="2"/>
      <c r="IVK33" s="2"/>
      <c r="IVL33" s="2"/>
      <c r="IVM33" s="2"/>
      <c r="IVN33" s="2"/>
      <c r="IVO33" s="2"/>
      <c r="IVP33" s="2"/>
      <c r="IVQ33" s="2"/>
      <c r="IVR33" s="2"/>
      <c r="IVS33" s="2"/>
      <c r="IVT33" s="2"/>
      <c r="IVU33" s="2"/>
      <c r="IVV33" s="2"/>
      <c r="IVW33" s="2"/>
      <c r="IVX33" s="2"/>
      <c r="IVY33" s="2"/>
      <c r="IVZ33" s="2"/>
      <c r="IWA33" s="2"/>
      <c r="IWB33" s="2"/>
      <c r="IWC33" s="2"/>
      <c r="IWD33" s="2"/>
      <c r="IWE33" s="2"/>
      <c r="IWF33" s="2"/>
      <c r="IWG33" s="2"/>
      <c r="IWH33" s="2"/>
      <c r="IWI33" s="2"/>
      <c r="IWJ33" s="2"/>
      <c r="IWK33" s="2"/>
      <c r="IWL33" s="2"/>
      <c r="IWM33" s="2"/>
      <c r="IWN33" s="2"/>
      <c r="IWO33" s="2"/>
      <c r="IWP33" s="2"/>
      <c r="IWQ33" s="2"/>
      <c r="IWR33" s="2"/>
      <c r="IWS33" s="2"/>
      <c r="IWT33" s="2"/>
      <c r="IWU33" s="2"/>
      <c r="IWV33" s="2"/>
      <c r="IWW33" s="2"/>
      <c r="IWX33" s="2"/>
      <c r="IWY33" s="2"/>
      <c r="IWZ33" s="2"/>
      <c r="IXA33" s="2"/>
      <c r="IXB33" s="2"/>
      <c r="IXC33" s="2"/>
      <c r="IXD33" s="2"/>
      <c r="IXE33" s="2"/>
      <c r="IXF33" s="2"/>
      <c r="IXG33" s="2"/>
      <c r="IXH33" s="2"/>
      <c r="IXI33" s="2"/>
      <c r="IXJ33" s="2"/>
      <c r="IXK33" s="2"/>
      <c r="IXL33" s="2"/>
      <c r="IXM33" s="2"/>
      <c r="IXN33" s="2"/>
      <c r="IXO33" s="2"/>
      <c r="IXP33" s="2"/>
      <c r="IXQ33" s="2"/>
      <c r="IXR33" s="2"/>
      <c r="IXS33" s="2"/>
      <c r="IXT33" s="2"/>
      <c r="IXU33" s="2"/>
      <c r="IXV33" s="2"/>
      <c r="IXW33" s="2"/>
      <c r="IXX33" s="2"/>
      <c r="IXY33" s="2"/>
      <c r="IXZ33" s="2"/>
      <c r="IYA33" s="2"/>
      <c r="IYB33" s="2"/>
      <c r="IYC33" s="2"/>
      <c r="IYD33" s="2"/>
      <c r="IYE33" s="2"/>
      <c r="IYF33" s="2"/>
      <c r="IYG33" s="2"/>
      <c r="IYH33" s="2"/>
      <c r="IYI33" s="2"/>
      <c r="IYJ33" s="2"/>
      <c r="IYK33" s="2"/>
      <c r="IYL33" s="2"/>
      <c r="IYM33" s="2"/>
      <c r="IYN33" s="2"/>
      <c r="IYO33" s="2"/>
      <c r="IYP33" s="2"/>
      <c r="IYQ33" s="2"/>
      <c r="IYR33" s="2"/>
      <c r="IYS33" s="2"/>
      <c r="IYT33" s="2"/>
      <c r="IYU33" s="2"/>
      <c r="IYV33" s="2"/>
      <c r="IYW33" s="2"/>
      <c r="IYX33" s="2"/>
      <c r="IYY33" s="2"/>
      <c r="IYZ33" s="2"/>
      <c r="IZA33" s="2"/>
      <c r="IZB33" s="2"/>
      <c r="IZC33" s="2"/>
      <c r="IZD33" s="2"/>
      <c r="IZE33" s="2"/>
      <c r="IZF33" s="2"/>
      <c r="IZG33" s="2"/>
      <c r="IZH33" s="2"/>
      <c r="IZI33" s="2"/>
      <c r="IZJ33" s="2"/>
      <c r="IZK33" s="2"/>
      <c r="IZL33" s="2"/>
      <c r="IZM33" s="2"/>
      <c r="IZN33" s="2"/>
      <c r="IZO33" s="2"/>
      <c r="IZP33" s="2"/>
      <c r="IZQ33" s="2"/>
      <c r="IZR33" s="2"/>
      <c r="IZS33" s="2"/>
      <c r="IZT33" s="2"/>
      <c r="IZU33" s="2"/>
      <c r="IZV33" s="2"/>
      <c r="IZW33" s="2"/>
      <c r="IZX33" s="2"/>
      <c r="IZY33" s="2"/>
      <c r="IZZ33" s="2"/>
      <c r="JAA33" s="2"/>
      <c r="JAB33" s="2"/>
      <c r="JAC33" s="2"/>
      <c r="JAD33" s="2"/>
      <c r="JAE33" s="2"/>
      <c r="JAF33" s="2"/>
      <c r="JAG33" s="2"/>
      <c r="JAH33" s="2"/>
      <c r="JAI33" s="2"/>
      <c r="JAJ33" s="2"/>
      <c r="JAK33" s="2"/>
      <c r="JAL33" s="2"/>
      <c r="JAM33" s="2"/>
      <c r="JAN33" s="2"/>
      <c r="JAO33" s="2"/>
      <c r="JAP33" s="2"/>
      <c r="JAQ33" s="2"/>
      <c r="JAR33" s="2"/>
      <c r="JAS33" s="2"/>
      <c r="JAT33" s="2"/>
      <c r="JAU33" s="2"/>
      <c r="JAV33" s="2"/>
      <c r="JAW33" s="2"/>
      <c r="JAX33" s="2"/>
      <c r="JAY33" s="2"/>
      <c r="JAZ33" s="2"/>
      <c r="JBA33" s="2"/>
      <c r="JBB33" s="2"/>
      <c r="JBC33" s="2"/>
      <c r="JBD33" s="2"/>
      <c r="JBE33" s="2"/>
      <c r="JBF33" s="2"/>
      <c r="JBG33" s="2"/>
      <c r="JBH33" s="2"/>
      <c r="JBI33" s="2"/>
      <c r="JBJ33" s="2"/>
      <c r="JBK33" s="2"/>
      <c r="JBL33" s="2"/>
      <c r="JBM33" s="2"/>
      <c r="JBN33" s="2"/>
      <c r="JBO33" s="2"/>
      <c r="JBP33" s="2"/>
      <c r="JBQ33" s="2"/>
      <c r="JBR33" s="2"/>
      <c r="JBS33" s="2"/>
      <c r="JBT33" s="2"/>
      <c r="JBU33" s="2"/>
      <c r="JBV33" s="2"/>
      <c r="JBW33" s="2"/>
      <c r="JBX33" s="2"/>
      <c r="JBY33" s="2"/>
      <c r="JBZ33" s="2"/>
      <c r="JCA33" s="2"/>
      <c r="JCB33" s="2"/>
      <c r="JCC33" s="2"/>
      <c r="JCD33" s="2"/>
      <c r="JCE33" s="2"/>
      <c r="JCF33" s="2"/>
      <c r="JCG33" s="2"/>
      <c r="JCH33" s="2"/>
      <c r="JCI33" s="2"/>
      <c r="JCJ33" s="2"/>
      <c r="JCK33" s="2"/>
      <c r="JCL33" s="2"/>
      <c r="JCM33" s="2"/>
      <c r="JCN33" s="2"/>
      <c r="JCO33" s="2"/>
      <c r="JCP33" s="2"/>
      <c r="JCQ33" s="2"/>
      <c r="JCR33" s="2"/>
      <c r="JCS33" s="2"/>
      <c r="JCT33" s="2"/>
      <c r="JCU33" s="2"/>
      <c r="JCV33" s="2"/>
      <c r="JCW33" s="2"/>
      <c r="JCX33" s="2"/>
      <c r="JCY33" s="2"/>
      <c r="JCZ33" s="2"/>
      <c r="JDA33" s="2"/>
      <c r="JDB33" s="2"/>
      <c r="JDC33" s="2"/>
      <c r="JDD33" s="2"/>
      <c r="JDE33" s="2"/>
      <c r="JDF33" s="2"/>
      <c r="JDG33" s="2"/>
      <c r="JDH33" s="2"/>
      <c r="JDI33" s="2"/>
      <c r="JDJ33" s="2"/>
      <c r="JDK33" s="2"/>
      <c r="JDL33" s="2"/>
      <c r="JDM33" s="2"/>
      <c r="JDN33" s="2"/>
      <c r="JDO33" s="2"/>
      <c r="JDP33" s="2"/>
      <c r="JDQ33" s="2"/>
      <c r="JDR33" s="2"/>
      <c r="JDS33" s="2"/>
      <c r="JDT33" s="2"/>
      <c r="JDU33" s="2"/>
      <c r="JDV33" s="2"/>
      <c r="JDW33" s="2"/>
      <c r="JDX33" s="2"/>
      <c r="JDY33" s="2"/>
      <c r="JDZ33" s="2"/>
      <c r="JEA33" s="2"/>
      <c r="JEB33" s="2"/>
      <c r="JEC33" s="2"/>
      <c r="JED33" s="2"/>
      <c r="JEE33" s="2"/>
      <c r="JEF33" s="2"/>
      <c r="JEG33" s="2"/>
      <c r="JEH33" s="2"/>
      <c r="JEI33" s="2"/>
      <c r="JEJ33" s="2"/>
      <c r="JEK33" s="2"/>
      <c r="JEL33" s="2"/>
      <c r="JEM33" s="2"/>
      <c r="JEN33" s="2"/>
      <c r="JEO33" s="2"/>
      <c r="JEP33" s="2"/>
      <c r="JEQ33" s="2"/>
      <c r="JER33" s="2"/>
      <c r="JES33" s="2"/>
      <c r="JET33" s="2"/>
      <c r="JEU33" s="2"/>
      <c r="JEV33" s="2"/>
      <c r="JEW33" s="2"/>
      <c r="JEX33" s="2"/>
      <c r="JEY33" s="2"/>
      <c r="JEZ33" s="2"/>
      <c r="JFA33" s="2"/>
      <c r="JFB33" s="2"/>
      <c r="JFC33" s="2"/>
      <c r="JFD33" s="2"/>
      <c r="JFE33" s="2"/>
      <c r="JFF33" s="2"/>
      <c r="JFG33" s="2"/>
      <c r="JFH33" s="2"/>
      <c r="JFI33" s="2"/>
      <c r="JFJ33" s="2"/>
      <c r="JFK33" s="2"/>
      <c r="JFL33" s="2"/>
      <c r="JFM33" s="2"/>
      <c r="JFN33" s="2"/>
      <c r="JFO33" s="2"/>
      <c r="JFP33" s="2"/>
      <c r="JFQ33" s="2"/>
      <c r="JFR33" s="2"/>
      <c r="JFS33" s="2"/>
      <c r="JFT33" s="2"/>
      <c r="JFU33" s="2"/>
      <c r="JFV33" s="2"/>
      <c r="JFW33" s="2"/>
      <c r="JFX33" s="2"/>
      <c r="JFY33" s="2"/>
      <c r="JFZ33" s="2"/>
      <c r="JGA33" s="2"/>
      <c r="JGB33" s="2"/>
      <c r="JGC33" s="2"/>
      <c r="JGD33" s="2"/>
      <c r="JGE33" s="2"/>
      <c r="JGF33" s="2"/>
      <c r="JGG33" s="2"/>
      <c r="JGH33" s="2"/>
      <c r="JGI33" s="2"/>
      <c r="JGJ33" s="2"/>
      <c r="JGK33" s="2"/>
      <c r="JGL33" s="2"/>
      <c r="JGM33" s="2"/>
      <c r="JGN33" s="2"/>
      <c r="JGO33" s="2"/>
      <c r="JGP33" s="2"/>
      <c r="JGQ33" s="2"/>
      <c r="JGR33" s="2"/>
      <c r="JGS33" s="2"/>
      <c r="JGT33" s="2"/>
      <c r="JGU33" s="2"/>
      <c r="JGV33" s="2"/>
      <c r="JGW33" s="2"/>
      <c r="JGX33" s="2"/>
      <c r="JGY33" s="2"/>
      <c r="JGZ33" s="2"/>
      <c r="JHA33" s="2"/>
      <c r="JHB33" s="2"/>
      <c r="JHC33" s="2"/>
      <c r="JHD33" s="2"/>
      <c r="JHE33" s="2"/>
      <c r="JHF33" s="2"/>
      <c r="JHG33" s="2"/>
      <c r="JHH33" s="2"/>
      <c r="JHI33" s="2"/>
      <c r="JHJ33" s="2"/>
      <c r="JHK33" s="2"/>
      <c r="JHL33" s="2"/>
      <c r="JHM33" s="2"/>
      <c r="JHN33" s="2"/>
      <c r="JHO33" s="2"/>
      <c r="JHP33" s="2"/>
      <c r="JHQ33" s="2"/>
      <c r="JHR33" s="2"/>
      <c r="JHS33" s="2"/>
      <c r="JHT33" s="2"/>
      <c r="JHU33" s="2"/>
      <c r="JHV33" s="2"/>
      <c r="JHW33" s="2"/>
      <c r="JHX33" s="2"/>
      <c r="JHY33" s="2"/>
      <c r="JHZ33" s="2"/>
      <c r="JIA33" s="2"/>
      <c r="JIB33" s="2"/>
      <c r="JIC33" s="2"/>
      <c r="JID33" s="2"/>
      <c r="JIE33" s="2"/>
      <c r="JIF33" s="2"/>
      <c r="JIG33" s="2"/>
      <c r="JIH33" s="2"/>
      <c r="JII33" s="2"/>
      <c r="JIJ33" s="2"/>
      <c r="JIK33" s="2"/>
      <c r="JIL33" s="2"/>
      <c r="JIM33" s="2"/>
      <c r="JIN33" s="2"/>
      <c r="JIO33" s="2"/>
      <c r="JIP33" s="2"/>
      <c r="JIQ33" s="2"/>
      <c r="JIR33" s="2"/>
      <c r="JIS33" s="2"/>
      <c r="JIT33" s="2"/>
      <c r="JIU33" s="2"/>
      <c r="JIV33" s="2"/>
      <c r="JIW33" s="2"/>
      <c r="JIX33" s="2"/>
      <c r="JIY33" s="2"/>
      <c r="JIZ33" s="2"/>
      <c r="JJA33" s="2"/>
      <c r="JJB33" s="2"/>
      <c r="JJC33" s="2"/>
      <c r="JJD33" s="2"/>
      <c r="JJE33" s="2"/>
      <c r="JJF33" s="2"/>
      <c r="JJG33" s="2"/>
      <c r="JJH33" s="2"/>
      <c r="JJI33" s="2"/>
      <c r="JJJ33" s="2"/>
      <c r="JJK33" s="2"/>
      <c r="JJL33" s="2"/>
      <c r="JJM33" s="2"/>
      <c r="JJN33" s="2"/>
      <c r="JJO33" s="2"/>
      <c r="JJP33" s="2"/>
      <c r="JJQ33" s="2"/>
      <c r="JJR33" s="2"/>
      <c r="JJS33" s="2"/>
      <c r="JJT33" s="2"/>
      <c r="JJU33" s="2"/>
      <c r="JJV33" s="2"/>
      <c r="JJW33" s="2"/>
      <c r="JJX33" s="2"/>
      <c r="JJY33" s="2"/>
      <c r="JJZ33" s="2"/>
      <c r="JKA33" s="2"/>
      <c r="JKB33" s="2"/>
      <c r="JKC33" s="2"/>
      <c r="JKD33" s="2"/>
      <c r="JKE33" s="2"/>
      <c r="JKF33" s="2"/>
      <c r="JKG33" s="2"/>
      <c r="JKH33" s="2"/>
      <c r="JKI33" s="2"/>
      <c r="JKJ33" s="2"/>
      <c r="JKK33" s="2"/>
      <c r="JKL33" s="2"/>
      <c r="JKM33" s="2"/>
      <c r="JKN33" s="2"/>
      <c r="JKO33" s="2"/>
      <c r="JKP33" s="2"/>
      <c r="JKQ33" s="2"/>
      <c r="JKR33" s="2"/>
      <c r="JKS33" s="2"/>
      <c r="JKT33" s="2"/>
      <c r="JKU33" s="2"/>
      <c r="JKV33" s="2"/>
      <c r="JKW33" s="2"/>
      <c r="JKX33" s="2"/>
      <c r="JKY33" s="2"/>
      <c r="JKZ33" s="2"/>
      <c r="JLA33" s="2"/>
      <c r="JLB33" s="2"/>
      <c r="JLC33" s="2"/>
      <c r="JLD33" s="2"/>
      <c r="JLE33" s="2"/>
      <c r="JLF33" s="2"/>
      <c r="JLG33" s="2"/>
      <c r="JLH33" s="2"/>
      <c r="JLI33" s="2"/>
      <c r="JLJ33" s="2"/>
      <c r="JLK33" s="2"/>
      <c r="JLL33" s="2"/>
      <c r="JLM33" s="2"/>
      <c r="JLN33" s="2"/>
      <c r="JLO33" s="2"/>
      <c r="JLP33" s="2"/>
      <c r="JLQ33" s="2"/>
      <c r="JLR33" s="2"/>
      <c r="JLS33" s="2"/>
      <c r="JLT33" s="2"/>
      <c r="JLU33" s="2"/>
      <c r="JLV33" s="2"/>
      <c r="JLW33" s="2"/>
      <c r="JLX33" s="2"/>
      <c r="JLY33" s="2"/>
      <c r="JLZ33" s="2"/>
      <c r="JMA33" s="2"/>
      <c r="JMB33" s="2"/>
      <c r="JMC33" s="2"/>
      <c r="JMD33" s="2"/>
      <c r="JME33" s="2"/>
      <c r="JMF33" s="2"/>
      <c r="JMG33" s="2"/>
      <c r="JMH33" s="2"/>
      <c r="JMI33" s="2"/>
      <c r="JMJ33" s="2"/>
      <c r="JMK33" s="2"/>
      <c r="JML33" s="2"/>
      <c r="JMM33" s="2"/>
      <c r="JMN33" s="2"/>
      <c r="JMO33" s="2"/>
      <c r="JMP33" s="2"/>
      <c r="JMQ33" s="2"/>
      <c r="JMR33" s="2"/>
      <c r="JMS33" s="2"/>
      <c r="JMT33" s="2"/>
      <c r="JMU33" s="2"/>
      <c r="JMV33" s="2"/>
      <c r="JMW33" s="2"/>
      <c r="JMX33" s="2"/>
      <c r="JMY33" s="2"/>
      <c r="JMZ33" s="2"/>
      <c r="JNA33" s="2"/>
      <c r="JNB33" s="2"/>
      <c r="JNC33" s="2"/>
      <c r="JND33" s="2"/>
      <c r="JNE33" s="2"/>
      <c r="JNF33" s="2"/>
      <c r="JNG33" s="2"/>
      <c r="JNH33" s="2"/>
      <c r="JNI33" s="2"/>
      <c r="JNJ33" s="2"/>
      <c r="JNK33" s="2"/>
      <c r="JNL33" s="2"/>
      <c r="JNM33" s="2"/>
      <c r="JNN33" s="2"/>
      <c r="JNO33" s="2"/>
      <c r="JNP33" s="2"/>
      <c r="JNQ33" s="2"/>
      <c r="JNR33" s="2"/>
      <c r="JNS33" s="2"/>
      <c r="JNT33" s="2"/>
      <c r="JNU33" s="2"/>
      <c r="JNV33" s="2"/>
      <c r="JNW33" s="2"/>
      <c r="JNX33" s="2"/>
      <c r="JNY33" s="2"/>
      <c r="JNZ33" s="2"/>
      <c r="JOA33" s="2"/>
      <c r="JOB33" s="2"/>
      <c r="JOC33" s="2"/>
      <c r="JOD33" s="2"/>
      <c r="JOE33" s="2"/>
      <c r="JOF33" s="2"/>
      <c r="JOG33" s="2"/>
      <c r="JOH33" s="2"/>
      <c r="JOI33" s="2"/>
      <c r="JOJ33" s="2"/>
      <c r="JOK33" s="2"/>
      <c r="JOL33" s="2"/>
      <c r="JOM33" s="2"/>
      <c r="JON33" s="2"/>
      <c r="JOO33" s="2"/>
      <c r="JOP33" s="2"/>
      <c r="JOQ33" s="2"/>
      <c r="JOR33" s="2"/>
      <c r="JOS33" s="2"/>
      <c r="JOT33" s="2"/>
      <c r="JOU33" s="2"/>
      <c r="JOV33" s="2"/>
      <c r="JOW33" s="2"/>
      <c r="JOX33" s="2"/>
      <c r="JOY33" s="2"/>
      <c r="JOZ33" s="2"/>
      <c r="JPA33" s="2"/>
      <c r="JPB33" s="2"/>
      <c r="JPC33" s="2"/>
      <c r="JPD33" s="2"/>
      <c r="JPE33" s="2"/>
      <c r="JPF33" s="2"/>
      <c r="JPG33" s="2"/>
      <c r="JPH33" s="2"/>
      <c r="JPI33" s="2"/>
      <c r="JPJ33" s="2"/>
      <c r="JPK33" s="2"/>
      <c r="JPL33" s="2"/>
      <c r="JPM33" s="2"/>
      <c r="JPN33" s="2"/>
      <c r="JPO33" s="2"/>
      <c r="JPP33" s="2"/>
      <c r="JPQ33" s="2"/>
      <c r="JPR33" s="2"/>
      <c r="JPS33" s="2"/>
      <c r="JPT33" s="2"/>
      <c r="JPU33" s="2"/>
      <c r="JPV33" s="2"/>
      <c r="JPW33" s="2"/>
      <c r="JPX33" s="2"/>
      <c r="JPY33" s="2"/>
      <c r="JPZ33" s="2"/>
      <c r="JQA33" s="2"/>
      <c r="JQB33" s="2"/>
      <c r="JQC33" s="2"/>
      <c r="JQD33" s="2"/>
      <c r="JQE33" s="2"/>
      <c r="JQF33" s="2"/>
      <c r="JQG33" s="2"/>
      <c r="JQH33" s="2"/>
      <c r="JQI33" s="2"/>
      <c r="JQJ33" s="2"/>
      <c r="JQK33" s="2"/>
      <c r="JQL33" s="2"/>
      <c r="JQM33" s="2"/>
      <c r="JQN33" s="2"/>
      <c r="JQO33" s="2"/>
      <c r="JQP33" s="2"/>
      <c r="JQQ33" s="2"/>
      <c r="JQR33" s="2"/>
      <c r="JQS33" s="2"/>
      <c r="JQT33" s="2"/>
      <c r="JQU33" s="2"/>
      <c r="JQV33" s="2"/>
      <c r="JQW33" s="2"/>
      <c r="JQX33" s="2"/>
      <c r="JQY33" s="2"/>
      <c r="JQZ33" s="2"/>
      <c r="JRA33" s="2"/>
      <c r="JRB33" s="2"/>
      <c r="JRC33" s="2"/>
      <c r="JRD33" s="2"/>
      <c r="JRE33" s="2"/>
      <c r="JRF33" s="2"/>
      <c r="JRG33" s="2"/>
      <c r="JRH33" s="2"/>
      <c r="JRI33" s="2"/>
      <c r="JRJ33" s="2"/>
      <c r="JRK33" s="2"/>
      <c r="JRL33" s="2"/>
      <c r="JRM33" s="2"/>
      <c r="JRN33" s="2"/>
      <c r="JRO33" s="2"/>
      <c r="JRP33" s="2"/>
      <c r="JRQ33" s="2"/>
      <c r="JRR33" s="2"/>
      <c r="JRS33" s="2"/>
      <c r="JRT33" s="2"/>
      <c r="JRU33" s="2"/>
      <c r="JRV33" s="2"/>
      <c r="JRW33" s="2"/>
      <c r="JRX33" s="2"/>
      <c r="JRY33" s="2"/>
      <c r="JRZ33" s="2"/>
      <c r="JSA33" s="2"/>
      <c r="JSB33" s="2"/>
      <c r="JSC33" s="2"/>
      <c r="JSD33" s="2"/>
      <c r="JSE33" s="2"/>
      <c r="JSF33" s="2"/>
      <c r="JSG33" s="2"/>
      <c r="JSH33" s="2"/>
      <c r="JSI33" s="2"/>
      <c r="JSJ33" s="2"/>
      <c r="JSK33" s="2"/>
      <c r="JSL33" s="2"/>
      <c r="JSM33" s="2"/>
      <c r="JSN33" s="2"/>
      <c r="JSO33" s="2"/>
      <c r="JSP33" s="2"/>
      <c r="JSQ33" s="2"/>
      <c r="JSR33" s="2"/>
      <c r="JSS33" s="2"/>
      <c r="JST33" s="2"/>
      <c r="JSU33" s="2"/>
      <c r="JSV33" s="2"/>
      <c r="JSW33" s="2"/>
      <c r="JSX33" s="2"/>
      <c r="JSY33" s="2"/>
      <c r="JSZ33" s="2"/>
      <c r="JTA33" s="2"/>
      <c r="JTB33" s="2"/>
      <c r="JTC33" s="2"/>
      <c r="JTD33" s="2"/>
      <c r="JTE33" s="2"/>
      <c r="JTF33" s="2"/>
      <c r="JTG33" s="2"/>
      <c r="JTH33" s="2"/>
      <c r="JTI33" s="2"/>
      <c r="JTJ33" s="2"/>
      <c r="JTK33" s="2"/>
      <c r="JTL33" s="2"/>
      <c r="JTM33" s="2"/>
      <c r="JTN33" s="2"/>
      <c r="JTO33" s="2"/>
      <c r="JTP33" s="2"/>
      <c r="JTQ33" s="2"/>
      <c r="JTR33" s="2"/>
      <c r="JTS33" s="2"/>
      <c r="JTT33" s="2"/>
      <c r="JTU33" s="2"/>
      <c r="JTV33" s="2"/>
      <c r="JTW33" s="2"/>
      <c r="JTX33" s="2"/>
      <c r="JTY33" s="2"/>
      <c r="JTZ33" s="2"/>
      <c r="JUA33" s="2"/>
      <c r="JUB33" s="2"/>
      <c r="JUC33" s="2"/>
      <c r="JUD33" s="2"/>
      <c r="JUE33" s="2"/>
      <c r="JUF33" s="2"/>
      <c r="JUG33" s="2"/>
      <c r="JUH33" s="2"/>
      <c r="JUI33" s="2"/>
      <c r="JUJ33" s="2"/>
      <c r="JUK33" s="2"/>
      <c r="JUL33" s="2"/>
      <c r="JUM33" s="2"/>
      <c r="JUN33" s="2"/>
      <c r="JUO33" s="2"/>
      <c r="JUP33" s="2"/>
      <c r="JUQ33" s="2"/>
      <c r="JUR33" s="2"/>
      <c r="JUS33" s="2"/>
      <c r="JUT33" s="2"/>
      <c r="JUU33" s="2"/>
      <c r="JUV33" s="2"/>
      <c r="JUW33" s="2"/>
      <c r="JUX33" s="2"/>
      <c r="JUY33" s="2"/>
      <c r="JUZ33" s="2"/>
      <c r="JVA33" s="2"/>
      <c r="JVB33" s="2"/>
      <c r="JVC33" s="2"/>
      <c r="JVD33" s="2"/>
      <c r="JVE33" s="2"/>
      <c r="JVF33" s="2"/>
      <c r="JVG33" s="2"/>
      <c r="JVH33" s="2"/>
      <c r="JVI33" s="2"/>
      <c r="JVJ33" s="2"/>
      <c r="JVK33" s="2"/>
      <c r="JVL33" s="2"/>
      <c r="JVM33" s="2"/>
      <c r="JVN33" s="2"/>
      <c r="JVO33" s="2"/>
      <c r="JVP33" s="2"/>
      <c r="JVQ33" s="2"/>
      <c r="JVR33" s="2"/>
      <c r="JVS33" s="2"/>
      <c r="JVT33" s="2"/>
      <c r="JVU33" s="2"/>
      <c r="JVV33" s="2"/>
      <c r="JVW33" s="2"/>
      <c r="JVX33" s="2"/>
      <c r="JVY33" s="2"/>
      <c r="JVZ33" s="2"/>
      <c r="JWA33" s="2"/>
      <c r="JWB33" s="2"/>
      <c r="JWC33" s="2"/>
      <c r="JWD33" s="2"/>
      <c r="JWE33" s="2"/>
      <c r="JWF33" s="2"/>
      <c r="JWG33" s="2"/>
      <c r="JWH33" s="2"/>
      <c r="JWI33" s="2"/>
      <c r="JWJ33" s="2"/>
      <c r="JWK33" s="2"/>
      <c r="JWL33" s="2"/>
      <c r="JWM33" s="2"/>
      <c r="JWN33" s="2"/>
      <c r="JWO33" s="2"/>
      <c r="JWP33" s="2"/>
      <c r="JWQ33" s="2"/>
      <c r="JWR33" s="2"/>
      <c r="JWS33" s="2"/>
      <c r="JWT33" s="2"/>
      <c r="JWU33" s="2"/>
      <c r="JWV33" s="2"/>
      <c r="JWW33" s="2"/>
      <c r="JWX33" s="2"/>
      <c r="JWY33" s="2"/>
      <c r="JWZ33" s="2"/>
      <c r="JXA33" s="2"/>
      <c r="JXB33" s="2"/>
      <c r="JXC33" s="2"/>
      <c r="JXD33" s="2"/>
      <c r="JXE33" s="2"/>
      <c r="JXF33" s="2"/>
      <c r="JXG33" s="2"/>
      <c r="JXH33" s="2"/>
      <c r="JXI33" s="2"/>
      <c r="JXJ33" s="2"/>
      <c r="JXK33" s="2"/>
      <c r="JXL33" s="2"/>
      <c r="JXM33" s="2"/>
      <c r="JXN33" s="2"/>
      <c r="JXO33" s="2"/>
      <c r="JXP33" s="2"/>
      <c r="JXQ33" s="2"/>
      <c r="JXR33" s="2"/>
      <c r="JXS33" s="2"/>
      <c r="JXT33" s="2"/>
      <c r="JXU33" s="2"/>
      <c r="JXV33" s="2"/>
      <c r="JXW33" s="2"/>
      <c r="JXX33" s="2"/>
      <c r="JXY33" s="2"/>
      <c r="JXZ33" s="2"/>
      <c r="JYA33" s="2"/>
      <c r="JYB33" s="2"/>
      <c r="JYC33" s="2"/>
      <c r="JYD33" s="2"/>
      <c r="JYE33" s="2"/>
      <c r="JYF33" s="2"/>
      <c r="JYG33" s="2"/>
      <c r="JYH33" s="2"/>
      <c r="JYI33" s="2"/>
      <c r="JYJ33" s="2"/>
      <c r="JYK33" s="2"/>
      <c r="JYL33" s="2"/>
      <c r="JYM33" s="2"/>
      <c r="JYN33" s="2"/>
      <c r="JYO33" s="2"/>
      <c r="JYP33" s="2"/>
      <c r="JYQ33" s="2"/>
      <c r="JYR33" s="2"/>
      <c r="JYS33" s="2"/>
      <c r="JYT33" s="2"/>
      <c r="JYU33" s="2"/>
      <c r="JYV33" s="2"/>
      <c r="JYW33" s="2"/>
      <c r="JYX33" s="2"/>
      <c r="JYY33" s="2"/>
      <c r="JYZ33" s="2"/>
      <c r="JZA33" s="2"/>
      <c r="JZB33" s="2"/>
      <c r="JZC33" s="2"/>
      <c r="JZD33" s="2"/>
      <c r="JZE33" s="2"/>
      <c r="JZF33" s="2"/>
      <c r="JZG33" s="2"/>
      <c r="JZH33" s="2"/>
      <c r="JZI33" s="2"/>
      <c r="JZJ33" s="2"/>
      <c r="JZK33" s="2"/>
      <c r="JZL33" s="2"/>
      <c r="JZM33" s="2"/>
      <c r="JZN33" s="2"/>
      <c r="JZO33" s="2"/>
      <c r="JZP33" s="2"/>
      <c r="JZQ33" s="2"/>
      <c r="JZR33" s="2"/>
      <c r="JZS33" s="2"/>
      <c r="JZT33" s="2"/>
      <c r="JZU33" s="2"/>
      <c r="JZV33" s="2"/>
      <c r="JZW33" s="2"/>
      <c r="JZX33" s="2"/>
      <c r="JZY33" s="2"/>
      <c r="JZZ33" s="2"/>
      <c r="KAA33" s="2"/>
      <c r="KAB33" s="2"/>
      <c r="KAC33" s="2"/>
      <c r="KAD33" s="2"/>
      <c r="KAE33" s="2"/>
      <c r="KAF33" s="2"/>
      <c r="KAG33" s="2"/>
      <c r="KAH33" s="2"/>
      <c r="KAI33" s="2"/>
      <c r="KAJ33" s="2"/>
      <c r="KAK33" s="2"/>
      <c r="KAL33" s="2"/>
      <c r="KAM33" s="2"/>
      <c r="KAN33" s="2"/>
      <c r="KAO33" s="2"/>
      <c r="KAP33" s="2"/>
      <c r="KAQ33" s="2"/>
      <c r="KAR33" s="2"/>
      <c r="KAS33" s="2"/>
      <c r="KAT33" s="2"/>
      <c r="KAU33" s="2"/>
      <c r="KAV33" s="2"/>
      <c r="KAW33" s="2"/>
      <c r="KAX33" s="2"/>
      <c r="KAY33" s="2"/>
      <c r="KAZ33" s="2"/>
      <c r="KBA33" s="2"/>
      <c r="KBB33" s="2"/>
      <c r="KBC33" s="2"/>
      <c r="KBD33" s="2"/>
      <c r="KBE33" s="2"/>
      <c r="KBF33" s="2"/>
      <c r="KBG33" s="2"/>
      <c r="KBH33" s="2"/>
      <c r="KBI33" s="2"/>
      <c r="KBJ33" s="2"/>
      <c r="KBK33" s="2"/>
      <c r="KBL33" s="2"/>
      <c r="KBM33" s="2"/>
      <c r="KBN33" s="2"/>
      <c r="KBO33" s="2"/>
      <c r="KBP33" s="2"/>
      <c r="KBQ33" s="2"/>
      <c r="KBR33" s="2"/>
      <c r="KBS33" s="2"/>
      <c r="KBT33" s="2"/>
      <c r="KBU33" s="2"/>
      <c r="KBV33" s="2"/>
      <c r="KBW33" s="2"/>
      <c r="KBX33" s="2"/>
      <c r="KBY33" s="2"/>
      <c r="KBZ33" s="2"/>
      <c r="KCA33" s="2"/>
      <c r="KCB33" s="2"/>
      <c r="KCC33" s="2"/>
      <c r="KCD33" s="2"/>
      <c r="KCE33" s="2"/>
      <c r="KCF33" s="2"/>
      <c r="KCG33" s="2"/>
      <c r="KCH33" s="2"/>
      <c r="KCI33" s="2"/>
      <c r="KCJ33" s="2"/>
      <c r="KCK33" s="2"/>
      <c r="KCL33" s="2"/>
      <c r="KCM33" s="2"/>
      <c r="KCN33" s="2"/>
      <c r="KCO33" s="2"/>
      <c r="KCP33" s="2"/>
      <c r="KCQ33" s="2"/>
      <c r="KCR33" s="2"/>
      <c r="KCS33" s="2"/>
      <c r="KCT33" s="2"/>
      <c r="KCU33" s="2"/>
      <c r="KCV33" s="2"/>
      <c r="KCW33" s="2"/>
      <c r="KCX33" s="2"/>
      <c r="KCY33" s="2"/>
      <c r="KCZ33" s="2"/>
      <c r="KDA33" s="2"/>
      <c r="KDB33" s="2"/>
      <c r="KDC33" s="2"/>
      <c r="KDD33" s="2"/>
      <c r="KDE33" s="2"/>
      <c r="KDF33" s="2"/>
      <c r="KDG33" s="2"/>
      <c r="KDH33" s="2"/>
      <c r="KDI33" s="2"/>
      <c r="KDJ33" s="2"/>
      <c r="KDK33" s="2"/>
      <c r="KDL33" s="2"/>
      <c r="KDM33" s="2"/>
      <c r="KDN33" s="2"/>
      <c r="KDO33" s="2"/>
      <c r="KDP33" s="2"/>
      <c r="KDQ33" s="2"/>
      <c r="KDR33" s="2"/>
      <c r="KDS33" s="2"/>
      <c r="KDT33" s="2"/>
      <c r="KDU33" s="2"/>
      <c r="KDV33" s="2"/>
      <c r="KDW33" s="2"/>
      <c r="KDX33" s="2"/>
      <c r="KDY33" s="2"/>
      <c r="KDZ33" s="2"/>
      <c r="KEA33" s="2"/>
      <c r="KEB33" s="2"/>
      <c r="KEC33" s="2"/>
      <c r="KED33" s="2"/>
      <c r="KEE33" s="2"/>
      <c r="KEF33" s="2"/>
      <c r="KEG33" s="2"/>
      <c r="KEH33" s="2"/>
      <c r="KEI33" s="2"/>
      <c r="KEJ33" s="2"/>
      <c r="KEK33" s="2"/>
      <c r="KEL33" s="2"/>
      <c r="KEM33" s="2"/>
      <c r="KEN33" s="2"/>
      <c r="KEO33" s="2"/>
      <c r="KEP33" s="2"/>
      <c r="KEQ33" s="2"/>
      <c r="KER33" s="2"/>
      <c r="KES33" s="2"/>
      <c r="KET33" s="2"/>
      <c r="KEU33" s="2"/>
      <c r="KEV33" s="2"/>
      <c r="KEW33" s="2"/>
      <c r="KEX33" s="2"/>
      <c r="KEY33" s="2"/>
      <c r="KEZ33" s="2"/>
      <c r="KFA33" s="2"/>
      <c r="KFB33" s="2"/>
      <c r="KFC33" s="2"/>
      <c r="KFD33" s="2"/>
      <c r="KFE33" s="2"/>
      <c r="KFF33" s="2"/>
      <c r="KFG33" s="2"/>
      <c r="KFH33" s="2"/>
      <c r="KFI33" s="2"/>
      <c r="KFJ33" s="2"/>
      <c r="KFK33" s="2"/>
      <c r="KFL33" s="2"/>
      <c r="KFM33" s="2"/>
      <c r="KFN33" s="2"/>
      <c r="KFO33" s="2"/>
      <c r="KFP33" s="2"/>
      <c r="KFQ33" s="2"/>
      <c r="KFR33" s="2"/>
      <c r="KFS33" s="2"/>
      <c r="KFT33" s="2"/>
      <c r="KFU33" s="2"/>
      <c r="KFV33" s="2"/>
      <c r="KFW33" s="2"/>
      <c r="KFX33" s="2"/>
      <c r="KFY33" s="2"/>
      <c r="KFZ33" s="2"/>
      <c r="KGA33" s="2"/>
      <c r="KGB33" s="2"/>
      <c r="KGC33" s="2"/>
      <c r="KGD33" s="2"/>
      <c r="KGE33" s="2"/>
      <c r="KGF33" s="2"/>
      <c r="KGG33" s="2"/>
      <c r="KGH33" s="2"/>
      <c r="KGI33" s="2"/>
      <c r="KGJ33" s="2"/>
      <c r="KGK33" s="2"/>
      <c r="KGL33" s="2"/>
      <c r="KGM33" s="2"/>
      <c r="KGN33" s="2"/>
      <c r="KGO33" s="2"/>
      <c r="KGP33" s="2"/>
      <c r="KGQ33" s="2"/>
      <c r="KGR33" s="2"/>
      <c r="KGS33" s="2"/>
      <c r="KGT33" s="2"/>
      <c r="KGU33" s="2"/>
      <c r="KGV33" s="2"/>
      <c r="KGW33" s="2"/>
      <c r="KGX33" s="2"/>
      <c r="KGY33" s="2"/>
      <c r="KGZ33" s="2"/>
      <c r="KHA33" s="2"/>
      <c r="KHB33" s="2"/>
      <c r="KHC33" s="2"/>
      <c r="KHD33" s="2"/>
      <c r="KHE33" s="2"/>
      <c r="KHF33" s="2"/>
      <c r="KHG33" s="2"/>
      <c r="KHH33" s="2"/>
      <c r="KHI33" s="2"/>
      <c r="KHJ33" s="2"/>
      <c r="KHK33" s="2"/>
      <c r="KHL33" s="2"/>
      <c r="KHM33" s="2"/>
      <c r="KHN33" s="2"/>
      <c r="KHO33" s="2"/>
      <c r="KHP33" s="2"/>
      <c r="KHQ33" s="2"/>
      <c r="KHR33" s="2"/>
      <c r="KHS33" s="2"/>
      <c r="KHT33" s="2"/>
      <c r="KHU33" s="2"/>
      <c r="KHV33" s="2"/>
      <c r="KHW33" s="2"/>
      <c r="KHX33" s="2"/>
      <c r="KHY33" s="2"/>
      <c r="KHZ33" s="2"/>
      <c r="KIA33" s="2"/>
      <c r="KIB33" s="2"/>
      <c r="KIC33" s="2"/>
      <c r="KID33" s="2"/>
      <c r="KIE33" s="2"/>
      <c r="KIF33" s="2"/>
      <c r="KIG33" s="2"/>
      <c r="KIH33" s="2"/>
      <c r="KII33" s="2"/>
      <c r="KIJ33" s="2"/>
      <c r="KIK33" s="2"/>
      <c r="KIL33" s="2"/>
      <c r="KIM33" s="2"/>
      <c r="KIN33" s="2"/>
      <c r="KIO33" s="2"/>
      <c r="KIP33" s="2"/>
      <c r="KIQ33" s="2"/>
      <c r="KIR33" s="2"/>
      <c r="KIS33" s="2"/>
      <c r="KIT33" s="2"/>
      <c r="KIU33" s="2"/>
      <c r="KIV33" s="2"/>
      <c r="KIW33" s="2"/>
      <c r="KIX33" s="2"/>
      <c r="KIY33" s="2"/>
      <c r="KIZ33" s="2"/>
      <c r="KJA33" s="2"/>
      <c r="KJB33" s="2"/>
      <c r="KJC33" s="2"/>
      <c r="KJD33" s="2"/>
      <c r="KJE33" s="2"/>
      <c r="KJF33" s="2"/>
      <c r="KJG33" s="2"/>
      <c r="KJH33" s="2"/>
      <c r="KJI33" s="2"/>
      <c r="KJJ33" s="2"/>
      <c r="KJK33" s="2"/>
      <c r="KJL33" s="2"/>
      <c r="KJM33" s="2"/>
      <c r="KJN33" s="2"/>
      <c r="KJO33" s="2"/>
      <c r="KJP33" s="2"/>
      <c r="KJQ33" s="2"/>
      <c r="KJR33" s="2"/>
      <c r="KJS33" s="2"/>
      <c r="KJT33" s="2"/>
      <c r="KJU33" s="2"/>
      <c r="KJV33" s="2"/>
      <c r="KJW33" s="2"/>
      <c r="KJX33" s="2"/>
      <c r="KJY33" s="2"/>
      <c r="KJZ33" s="2"/>
      <c r="KKA33" s="2"/>
      <c r="KKB33" s="2"/>
      <c r="KKC33" s="2"/>
      <c r="KKD33" s="2"/>
      <c r="KKE33" s="2"/>
      <c r="KKF33" s="2"/>
      <c r="KKG33" s="2"/>
      <c r="KKH33" s="2"/>
      <c r="KKI33" s="2"/>
      <c r="KKJ33" s="2"/>
      <c r="KKK33" s="2"/>
      <c r="KKL33" s="2"/>
      <c r="KKM33" s="2"/>
      <c r="KKN33" s="2"/>
      <c r="KKO33" s="2"/>
      <c r="KKP33" s="2"/>
      <c r="KKQ33" s="2"/>
      <c r="KKR33" s="2"/>
      <c r="KKS33" s="2"/>
      <c r="KKT33" s="2"/>
      <c r="KKU33" s="2"/>
      <c r="KKV33" s="2"/>
      <c r="KKW33" s="2"/>
      <c r="KKX33" s="2"/>
      <c r="KKY33" s="2"/>
      <c r="KKZ33" s="2"/>
      <c r="KLA33" s="2"/>
      <c r="KLB33" s="2"/>
      <c r="KLC33" s="2"/>
      <c r="KLD33" s="2"/>
      <c r="KLE33" s="2"/>
      <c r="KLF33" s="2"/>
      <c r="KLG33" s="2"/>
      <c r="KLH33" s="2"/>
      <c r="KLI33" s="2"/>
      <c r="KLJ33" s="2"/>
      <c r="KLK33" s="2"/>
      <c r="KLL33" s="2"/>
      <c r="KLM33" s="2"/>
      <c r="KLN33" s="2"/>
      <c r="KLO33" s="2"/>
      <c r="KLP33" s="2"/>
      <c r="KLQ33" s="2"/>
      <c r="KLR33" s="2"/>
      <c r="KLS33" s="2"/>
      <c r="KLT33" s="2"/>
      <c r="KLU33" s="2"/>
      <c r="KLV33" s="2"/>
      <c r="KLW33" s="2"/>
      <c r="KLX33" s="2"/>
      <c r="KLY33" s="2"/>
      <c r="KLZ33" s="2"/>
      <c r="KMA33" s="2"/>
      <c r="KMB33" s="2"/>
      <c r="KMC33" s="2"/>
      <c r="KMD33" s="2"/>
      <c r="KME33" s="2"/>
      <c r="KMF33" s="2"/>
      <c r="KMG33" s="2"/>
      <c r="KMH33" s="2"/>
      <c r="KMI33" s="2"/>
      <c r="KMJ33" s="2"/>
      <c r="KMK33" s="2"/>
      <c r="KML33" s="2"/>
      <c r="KMM33" s="2"/>
      <c r="KMN33" s="2"/>
      <c r="KMO33" s="2"/>
      <c r="KMP33" s="2"/>
      <c r="KMQ33" s="2"/>
      <c r="KMR33" s="2"/>
      <c r="KMS33" s="2"/>
      <c r="KMT33" s="2"/>
      <c r="KMU33" s="2"/>
      <c r="KMV33" s="2"/>
      <c r="KMW33" s="2"/>
      <c r="KMX33" s="2"/>
      <c r="KMY33" s="2"/>
      <c r="KMZ33" s="2"/>
      <c r="KNA33" s="2"/>
      <c r="KNB33" s="2"/>
      <c r="KNC33" s="2"/>
      <c r="KND33" s="2"/>
      <c r="KNE33" s="2"/>
      <c r="KNF33" s="2"/>
      <c r="KNG33" s="2"/>
      <c r="KNH33" s="2"/>
      <c r="KNI33" s="2"/>
      <c r="KNJ33" s="2"/>
      <c r="KNK33" s="2"/>
      <c r="KNL33" s="2"/>
      <c r="KNM33" s="2"/>
      <c r="KNN33" s="2"/>
      <c r="KNO33" s="2"/>
      <c r="KNP33" s="2"/>
      <c r="KNQ33" s="2"/>
      <c r="KNR33" s="2"/>
      <c r="KNS33" s="2"/>
      <c r="KNT33" s="2"/>
      <c r="KNU33" s="2"/>
      <c r="KNV33" s="2"/>
      <c r="KNW33" s="2"/>
      <c r="KNX33" s="2"/>
      <c r="KNY33" s="2"/>
      <c r="KNZ33" s="2"/>
      <c r="KOA33" s="2"/>
      <c r="KOB33" s="2"/>
      <c r="KOC33" s="2"/>
      <c r="KOD33" s="2"/>
      <c r="KOE33" s="2"/>
      <c r="KOF33" s="2"/>
      <c r="KOG33" s="2"/>
      <c r="KOH33" s="2"/>
      <c r="KOI33" s="2"/>
      <c r="KOJ33" s="2"/>
      <c r="KOK33" s="2"/>
      <c r="KOL33" s="2"/>
      <c r="KOM33" s="2"/>
      <c r="KON33" s="2"/>
      <c r="KOO33" s="2"/>
      <c r="KOP33" s="2"/>
      <c r="KOQ33" s="2"/>
      <c r="KOR33" s="2"/>
      <c r="KOS33" s="2"/>
      <c r="KOT33" s="2"/>
      <c r="KOU33" s="2"/>
      <c r="KOV33" s="2"/>
      <c r="KOW33" s="2"/>
      <c r="KOX33" s="2"/>
      <c r="KOY33" s="2"/>
      <c r="KOZ33" s="2"/>
      <c r="KPA33" s="2"/>
      <c r="KPB33" s="2"/>
      <c r="KPC33" s="2"/>
      <c r="KPD33" s="2"/>
      <c r="KPE33" s="2"/>
      <c r="KPF33" s="2"/>
      <c r="KPG33" s="2"/>
      <c r="KPH33" s="2"/>
      <c r="KPI33" s="2"/>
      <c r="KPJ33" s="2"/>
      <c r="KPK33" s="2"/>
      <c r="KPL33" s="2"/>
      <c r="KPM33" s="2"/>
      <c r="KPN33" s="2"/>
      <c r="KPO33" s="2"/>
      <c r="KPP33" s="2"/>
      <c r="KPQ33" s="2"/>
      <c r="KPR33" s="2"/>
      <c r="KPS33" s="2"/>
      <c r="KPT33" s="2"/>
      <c r="KPU33" s="2"/>
      <c r="KPV33" s="2"/>
      <c r="KPW33" s="2"/>
      <c r="KPX33" s="2"/>
      <c r="KPY33" s="2"/>
      <c r="KPZ33" s="2"/>
      <c r="KQA33" s="2"/>
      <c r="KQB33" s="2"/>
      <c r="KQC33" s="2"/>
      <c r="KQD33" s="2"/>
      <c r="KQE33" s="2"/>
      <c r="KQF33" s="2"/>
      <c r="KQG33" s="2"/>
      <c r="KQH33" s="2"/>
      <c r="KQI33" s="2"/>
      <c r="KQJ33" s="2"/>
      <c r="KQK33" s="2"/>
      <c r="KQL33" s="2"/>
      <c r="KQM33" s="2"/>
      <c r="KQN33" s="2"/>
      <c r="KQO33" s="2"/>
      <c r="KQP33" s="2"/>
      <c r="KQQ33" s="2"/>
      <c r="KQR33" s="2"/>
      <c r="KQS33" s="2"/>
      <c r="KQT33" s="2"/>
      <c r="KQU33" s="2"/>
      <c r="KQV33" s="2"/>
      <c r="KQW33" s="2"/>
      <c r="KQX33" s="2"/>
      <c r="KQY33" s="2"/>
      <c r="KQZ33" s="2"/>
      <c r="KRA33" s="2"/>
      <c r="KRB33" s="2"/>
      <c r="KRC33" s="2"/>
      <c r="KRD33" s="2"/>
      <c r="KRE33" s="2"/>
      <c r="KRF33" s="2"/>
      <c r="KRG33" s="2"/>
      <c r="KRH33" s="2"/>
      <c r="KRI33" s="2"/>
      <c r="KRJ33" s="2"/>
      <c r="KRK33" s="2"/>
      <c r="KRL33" s="2"/>
      <c r="KRM33" s="2"/>
      <c r="KRN33" s="2"/>
      <c r="KRO33" s="2"/>
      <c r="KRP33" s="2"/>
      <c r="KRQ33" s="2"/>
      <c r="KRR33" s="2"/>
      <c r="KRS33" s="2"/>
      <c r="KRT33" s="2"/>
      <c r="KRU33" s="2"/>
      <c r="KRV33" s="2"/>
      <c r="KRW33" s="2"/>
      <c r="KRX33" s="2"/>
      <c r="KRY33" s="2"/>
      <c r="KRZ33" s="2"/>
      <c r="KSA33" s="2"/>
      <c r="KSB33" s="2"/>
      <c r="KSC33" s="2"/>
      <c r="KSD33" s="2"/>
      <c r="KSE33" s="2"/>
      <c r="KSF33" s="2"/>
      <c r="KSG33" s="2"/>
      <c r="KSH33" s="2"/>
      <c r="KSI33" s="2"/>
      <c r="KSJ33" s="2"/>
      <c r="KSK33" s="2"/>
      <c r="KSL33" s="2"/>
      <c r="KSM33" s="2"/>
      <c r="KSN33" s="2"/>
      <c r="KSO33" s="2"/>
      <c r="KSP33" s="2"/>
      <c r="KSQ33" s="2"/>
      <c r="KSR33" s="2"/>
      <c r="KSS33" s="2"/>
      <c r="KST33" s="2"/>
      <c r="KSU33" s="2"/>
      <c r="KSV33" s="2"/>
      <c r="KSW33" s="2"/>
      <c r="KSX33" s="2"/>
      <c r="KSY33" s="2"/>
      <c r="KSZ33" s="2"/>
      <c r="KTA33" s="2"/>
      <c r="KTB33" s="2"/>
      <c r="KTC33" s="2"/>
      <c r="KTD33" s="2"/>
      <c r="KTE33" s="2"/>
      <c r="KTF33" s="2"/>
      <c r="KTG33" s="2"/>
      <c r="KTH33" s="2"/>
      <c r="KTI33" s="2"/>
      <c r="KTJ33" s="2"/>
      <c r="KTK33" s="2"/>
      <c r="KTL33" s="2"/>
      <c r="KTM33" s="2"/>
      <c r="KTN33" s="2"/>
      <c r="KTO33" s="2"/>
      <c r="KTP33" s="2"/>
      <c r="KTQ33" s="2"/>
      <c r="KTR33" s="2"/>
      <c r="KTS33" s="2"/>
      <c r="KTT33" s="2"/>
      <c r="KTU33" s="2"/>
      <c r="KTV33" s="2"/>
      <c r="KTW33" s="2"/>
      <c r="KTX33" s="2"/>
      <c r="KTY33" s="2"/>
      <c r="KTZ33" s="2"/>
      <c r="KUA33" s="2"/>
      <c r="KUB33" s="2"/>
      <c r="KUC33" s="2"/>
      <c r="KUD33" s="2"/>
      <c r="KUE33" s="2"/>
      <c r="KUF33" s="2"/>
      <c r="KUG33" s="2"/>
      <c r="KUH33" s="2"/>
      <c r="KUI33" s="2"/>
      <c r="KUJ33" s="2"/>
      <c r="KUK33" s="2"/>
      <c r="KUL33" s="2"/>
      <c r="KUM33" s="2"/>
      <c r="KUN33" s="2"/>
      <c r="KUO33" s="2"/>
      <c r="KUP33" s="2"/>
      <c r="KUQ33" s="2"/>
      <c r="KUR33" s="2"/>
      <c r="KUS33" s="2"/>
      <c r="KUT33" s="2"/>
      <c r="KUU33" s="2"/>
      <c r="KUV33" s="2"/>
      <c r="KUW33" s="2"/>
      <c r="KUX33" s="2"/>
      <c r="KUY33" s="2"/>
      <c r="KUZ33" s="2"/>
      <c r="KVA33" s="2"/>
      <c r="KVB33" s="2"/>
      <c r="KVC33" s="2"/>
      <c r="KVD33" s="2"/>
      <c r="KVE33" s="2"/>
      <c r="KVF33" s="2"/>
      <c r="KVG33" s="2"/>
      <c r="KVH33" s="2"/>
      <c r="KVI33" s="2"/>
      <c r="KVJ33" s="2"/>
      <c r="KVK33" s="2"/>
      <c r="KVL33" s="2"/>
      <c r="KVM33" s="2"/>
      <c r="KVN33" s="2"/>
      <c r="KVO33" s="2"/>
      <c r="KVP33" s="2"/>
      <c r="KVQ33" s="2"/>
      <c r="KVR33" s="2"/>
      <c r="KVS33" s="2"/>
      <c r="KVT33" s="2"/>
      <c r="KVU33" s="2"/>
      <c r="KVV33" s="2"/>
      <c r="KVW33" s="2"/>
      <c r="KVX33" s="2"/>
      <c r="KVY33" s="2"/>
      <c r="KVZ33" s="2"/>
      <c r="KWA33" s="2"/>
      <c r="KWB33" s="2"/>
      <c r="KWC33" s="2"/>
      <c r="KWD33" s="2"/>
      <c r="KWE33" s="2"/>
      <c r="KWF33" s="2"/>
      <c r="KWG33" s="2"/>
      <c r="KWH33" s="2"/>
      <c r="KWI33" s="2"/>
      <c r="KWJ33" s="2"/>
      <c r="KWK33" s="2"/>
      <c r="KWL33" s="2"/>
      <c r="KWM33" s="2"/>
      <c r="KWN33" s="2"/>
      <c r="KWO33" s="2"/>
      <c r="KWP33" s="2"/>
      <c r="KWQ33" s="2"/>
      <c r="KWR33" s="2"/>
      <c r="KWS33" s="2"/>
      <c r="KWT33" s="2"/>
      <c r="KWU33" s="2"/>
      <c r="KWV33" s="2"/>
      <c r="KWW33" s="2"/>
      <c r="KWX33" s="2"/>
      <c r="KWY33" s="2"/>
      <c r="KWZ33" s="2"/>
      <c r="KXA33" s="2"/>
      <c r="KXB33" s="2"/>
      <c r="KXC33" s="2"/>
      <c r="KXD33" s="2"/>
      <c r="KXE33" s="2"/>
      <c r="KXF33" s="2"/>
      <c r="KXG33" s="2"/>
      <c r="KXH33" s="2"/>
      <c r="KXI33" s="2"/>
      <c r="KXJ33" s="2"/>
      <c r="KXK33" s="2"/>
      <c r="KXL33" s="2"/>
      <c r="KXM33" s="2"/>
      <c r="KXN33" s="2"/>
      <c r="KXO33" s="2"/>
      <c r="KXP33" s="2"/>
      <c r="KXQ33" s="2"/>
      <c r="KXR33" s="2"/>
      <c r="KXS33" s="2"/>
      <c r="KXT33" s="2"/>
      <c r="KXU33" s="2"/>
      <c r="KXV33" s="2"/>
      <c r="KXW33" s="2"/>
      <c r="KXX33" s="2"/>
      <c r="KXY33" s="2"/>
      <c r="KXZ33" s="2"/>
      <c r="KYA33" s="2"/>
      <c r="KYB33" s="2"/>
      <c r="KYC33" s="2"/>
      <c r="KYD33" s="2"/>
      <c r="KYE33" s="2"/>
      <c r="KYF33" s="2"/>
      <c r="KYG33" s="2"/>
      <c r="KYH33" s="2"/>
      <c r="KYI33" s="2"/>
      <c r="KYJ33" s="2"/>
      <c r="KYK33" s="2"/>
      <c r="KYL33" s="2"/>
      <c r="KYM33" s="2"/>
      <c r="KYN33" s="2"/>
      <c r="KYO33" s="2"/>
      <c r="KYP33" s="2"/>
      <c r="KYQ33" s="2"/>
      <c r="KYR33" s="2"/>
      <c r="KYS33" s="2"/>
      <c r="KYT33" s="2"/>
      <c r="KYU33" s="2"/>
      <c r="KYV33" s="2"/>
      <c r="KYW33" s="2"/>
      <c r="KYX33" s="2"/>
      <c r="KYY33" s="2"/>
      <c r="KYZ33" s="2"/>
      <c r="KZA33" s="2"/>
      <c r="KZB33" s="2"/>
      <c r="KZC33" s="2"/>
      <c r="KZD33" s="2"/>
      <c r="KZE33" s="2"/>
      <c r="KZF33" s="2"/>
      <c r="KZG33" s="2"/>
      <c r="KZH33" s="2"/>
      <c r="KZI33" s="2"/>
      <c r="KZJ33" s="2"/>
      <c r="KZK33" s="2"/>
      <c r="KZL33" s="2"/>
      <c r="KZM33" s="2"/>
      <c r="KZN33" s="2"/>
      <c r="KZO33" s="2"/>
      <c r="KZP33" s="2"/>
      <c r="KZQ33" s="2"/>
      <c r="KZR33" s="2"/>
      <c r="KZS33" s="2"/>
      <c r="KZT33" s="2"/>
      <c r="KZU33" s="2"/>
      <c r="KZV33" s="2"/>
      <c r="KZW33" s="2"/>
      <c r="KZX33" s="2"/>
      <c r="KZY33" s="2"/>
      <c r="KZZ33" s="2"/>
      <c r="LAA33" s="2"/>
      <c r="LAB33" s="2"/>
      <c r="LAC33" s="2"/>
      <c r="LAD33" s="2"/>
      <c r="LAE33" s="2"/>
      <c r="LAF33" s="2"/>
      <c r="LAG33" s="2"/>
      <c r="LAH33" s="2"/>
      <c r="LAI33" s="2"/>
      <c r="LAJ33" s="2"/>
      <c r="LAK33" s="2"/>
      <c r="LAL33" s="2"/>
      <c r="LAM33" s="2"/>
      <c r="LAN33" s="2"/>
      <c r="LAO33" s="2"/>
      <c r="LAP33" s="2"/>
      <c r="LAQ33" s="2"/>
      <c r="LAR33" s="2"/>
      <c r="LAS33" s="2"/>
      <c r="LAT33" s="2"/>
      <c r="LAU33" s="2"/>
      <c r="LAV33" s="2"/>
      <c r="LAW33" s="2"/>
      <c r="LAX33" s="2"/>
      <c r="LAY33" s="2"/>
      <c r="LAZ33" s="2"/>
      <c r="LBA33" s="2"/>
      <c r="LBB33" s="2"/>
      <c r="LBC33" s="2"/>
      <c r="LBD33" s="2"/>
      <c r="LBE33" s="2"/>
      <c r="LBF33" s="2"/>
      <c r="LBG33" s="2"/>
      <c r="LBH33" s="2"/>
      <c r="LBI33" s="2"/>
      <c r="LBJ33" s="2"/>
      <c r="LBK33" s="2"/>
      <c r="LBL33" s="2"/>
      <c r="LBM33" s="2"/>
      <c r="LBN33" s="2"/>
      <c r="LBO33" s="2"/>
      <c r="LBP33" s="2"/>
      <c r="LBQ33" s="2"/>
      <c r="LBR33" s="2"/>
      <c r="LBS33" s="2"/>
      <c r="LBT33" s="2"/>
      <c r="LBU33" s="2"/>
      <c r="LBV33" s="2"/>
      <c r="LBW33" s="2"/>
      <c r="LBX33" s="2"/>
      <c r="LBY33" s="2"/>
      <c r="LBZ33" s="2"/>
      <c r="LCA33" s="2"/>
      <c r="LCB33" s="2"/>
      <c r="LCC33" s="2"/>
      <c r="LCD33" s="2"/>
      <c r="LCE33" s="2"/>
      <c r="LCF33" s="2"/>
      <c r="LCG33" s="2"/>
      <c r="LCH33" s="2"/>
      <c r="LCI33" s="2"/>
      <c r="LCJ33" s="2"/>
      <c r="LCK33" s="2"/>
      <c r="LCL33" s="2"/>
      <c r="LCM33" s="2"/>
      <c r="LCN33" s="2"/>
      <c r="LCO33" s="2"/>
      <c r="LCP33" s="2"/>
      <c r="LCQ33" s="2"/>
      <c r="LCR33" s="2"/>
      <c r="LCS33" s="2"/>
      <c r="LCT33" s="2"/>
      <c r="LCU33" s="2"/>
      <c r="LCV33" s="2"/>
      <c r="LCW33" s="2"/>
      <c r="LCX33" s="2"/>
      <c r="LCY33" s="2"/>
      <c r="LCZ33" s="2"/>
      <c r="LDA33" s="2"/>
      <c r="LDB33" s="2"/>
      <c r="LDC33" s="2"/>
      <c r="LDD33" s="2"/>
      <c r="LDE33" s="2"/>
      <c r="LDF33" s="2"/>
      <c r="LDG33" s="2"/>
      <c r="LDH33" s="2"/>
      <c r="LDI33" s="2"/>
      <c r="LDJ33" s="2"/>
      <c r="LDK33" s="2"/>
      <c r="LDL33" s="2"/>
      <c r="LDM33" s="2"/>
      <c r="LDN33" s="2"/>
      <c r="LDO33" s="2"/>
      <c r="LDP33" s="2"/>
      <c r="LDQ33" s="2"/>
      <c r="LDR33" s="2"/>
      <c r="LDS33" s="2"/>
      <c r="LDT33" s="2"/>
      <c r="LDU33" s="2"/>
      <c r="LDV33" s="2"/>
      <c r="LDW33" s="2"/>
      <c r="LDX33" s="2"/>
      <c r="LDY33" s="2"/>
      <c r="LDZ33" s="2"/>
      <c r="LEA33" s="2"/>
      <c r="LEB33" s="2"/>
      <c r="LEC33" s="2"/>
      <c r="LED33" s="2"/>
      <c r="LEE33" s="2"/>
      <c r="LEF33" s="2"/>
      <c r="LEG33" s="2"/>
      <c r="LEH33" s="2"/>
      <c r="LEI33" s="2"/>
      <c r="LEJ33" s="2"/>
      <c r="LEK33" s="2"/>
      <c r="LEL33" s="2"/>
      <c r="LEM33" s="2"/>
      <c r="LEN33" s="2"/>
      <c r="LEO33" s="2"/>
      <c r="LEP33" s="2"/>
      <c r="LEQ33" s="2"/>
      <c r="LER33" s="2"/>
      <c r="LES33" s="2"/>
      <c r="LET33" s="2"/>
      <c r="LEU33" s="2"/>
      <c r="LEV33" s="2"/>
      <c r="LEW33" s="2"/>
      <c r="LEX33" s="2"/>
      <c r="LEY33" s="2"/>
      <c r="LEZ33" s="2"/>
      <c r="LFA33" s="2"/>
      <c r="LFB33" s="2"/>
      <c r="LFC33" s="2"/>
      <c r="LFD33" s="2"/>
      <c r="LFE33" s="2"/>
      <c r="LFF33" s="2"/>
      <c r="LFG33" s="2"/>
      <c r="LFH33" s="2"/>
      <c r="LFI33" s="2"/>
      <c r="LFJ33" s="2"/>
      <c r="LFK33" s="2"/>
      <c r="LFL33" s="2"/>
      <c r="LFM33" s="2"/>
      <c r="LFN33" s="2"/>
      <c r="LFO33" s="2"/>
      <c r="LFP33" s="2"/>
      <c r="LFQ33" s="2"/>
      <c r="LFR33" s="2"/>
      <c r="LFS33" s="2"/>
      <c r="LFT33" s="2"/>
      <c r="LFU33" s="2"/>
      <c r="LFV33" s="2"/>
      <c r="LFW33" s="2"/>
      <c r="LFX33" s="2"/>
      <c r="LFY33" s="2"/>
      <c r="LFZ33" s="2"/>
      <c r="LGA33" s="2"/>
      <c r="LGB33" s="2"/>
      <c r="LGC33" s="2"/>
      <c r="LGD33" s="2"/>
      <c r="LGE33" s="2"/>
      <c r="LGF33" s="2"/>
      <c r="LGG33" s="2"/>
      <c r="LGH33" s="2"/>
      <c r="LGI33" s="2"/>
      <c r="LGJ33" s="2"/>
      <c r="LGK33" s="2"/>
      <c r="LGL33" s="2"/>
      <c r="LGM33" s="2"/>
      <c r="LGN33" s="2"/>
      <c r="LGO33" s="2"/>
      <c r="LGP33" s="2"/>
      <c r="LGQ33" s="2"/>
      <c r="LGR33" s="2"/>
      <c r="LGS33" s="2"/>
      <c r="LGT33" s="2"/>
      <c r="LGU33" s="2"/>
      <c r="LGV33" s="2"/>
      <c r="LGW33" s="2"/>
      <c r="LGX33" s="2"/>
      <c r="LGY33" s="2"/>
      <c r="LGZ33" s="2"/>
      <c r="LHA33" s="2"/>
      <c r="LHB33" s="2"/>
      <c r="LHC33" s="2"/>
      <c r="LHD33" s="2"/>
      <c r="LHE33" s="2"/>
      <c r="LHF33" s="2"/>
      <c r="LHG33" s="2"/>
      <c r="LHH33" s="2"/>
      <c r="LHI33" s="2"/>
      <c r="LHJ33" s="2"/>
      <c r="LHK33" s="2"/>
      <c r="LHL33" s="2"/>
      <c r="LHM33" s="2"/>
      <c r="LHN33" s="2"/>
      <c r="LHO33" s="2"/>
      <c r="LHP33" s="2"/>
      <c r="LHQ33" s="2"/>
      <c r="LHR33" s="2"/>
      <c r="LHS33" s="2"/>
      <c r="LHT33" s="2"/>
      <c r="LHU33" s="2"/>
      <c r="LHV33" s="2"/>
      <c r="LHW33" s="2"/>
      <c r="LHX33" s="2"/>
      <c r="LHY33" s="2"/>
      <c r="LHZ33" s="2"/>
      <c r="LIA33" s="2"/>
      <c r="LIB33" s="2"/>
      <c r="LIC33" s="2"/>
      <c r="LID33" s="2"/>
      <c r="LIE33" s="2"/>
      <c r="LIF33" s="2"/>
      <c r="LIG33" s="2"/>
      <c r="LIH33" s="2"/>
      <c r="LII33" s="2"/>
      <c r="LIJ33" s="2"/>
      <c r="LIK33" s="2"/>
      <c r="LIL33" s="2"/>
      <c r="LIM33" s="2"/>
      <c r="LIN33" s="2"/>
      <c r="LIO33" s="2"/>
      <c r="LIP33" s="2"/>
      <c r="LIQ33" s="2"/>
      <c r="LIR33" s="2"/>
      <c r="LIS33" s="2"/>
      <c r="LIT33" s="2"/>
      <c r="LIU33" s="2"/>
      <c r="LIV33" s="2"/>
      <c r="LIW33" s="2"/>
      <c r="LIX33" s="2"/>
      <c r="LIY33" s="2"/>
      <c r="LIZ33" s="2"/>
      <c r="LJA33" s="2"/>
      <c r="LJB33" s="2"/>
      <c r="LJC33" s="2"/>
      <c r="LJD33" s="2"/>
      <c r="LJE33" s="2"/>
      <c r="LJF33" s="2"/>
      <c r="LJG33" s="2"/>
      <c r="LJH33" s="2"/>
      <c r="LJI33" s="2"/>
      <c r="LJJ33" s="2"/>
      <c r="LJK33" s="2"/>
      <c r="LJL33" s="2"/>
      <c r="LJM33" s="2"/>
      <c r="LJN33" s="2"/>
      <c r="LJO33" s="2"/>
      <c r="LJP33" s="2"/>
      <c r="LJQ33" s="2"/>
      <c r="LJR33" s="2"/>
      <c r="LJS33" s="2"/>
      <c r="LJT33" s="2"/>
      <c r="LJU33" s="2"/>
      <c r="LJV33" s="2"/>
      <c r="LJW33" s="2"/>
      <c r="LJX33" s="2"/>
      <c r="LJY33" s="2"/>
      <c r="LJZ33" s="2"/>
      <c r="LKA33" s="2"/>
      <c r="LKB33" s="2"/>
      <c r="LKC33" s="2"/>
      <c r="LKD33" s="2"/>
      <c r="LKE33" s="2"/>
      <c r="LKF33" s="2"/>
      <c r="LKG33" s="2"/>
      <c r="LKH33" s="2"/>
      <c r="LKI33" s="2"/>
      <c r="LKJ33" s="2"/>
      <c r="LKK33" s="2"/>
      <c r="LKL33" s="2"/>
      <c r="LKM33" s="2"/>
      <c r="LKN33" s="2"/>
      <c r="LKO33" s="2"/>
      <c r="LKP33" s="2"/>
      <c r="LKQ33" s="2"/>
      <c r="LKR33" s="2"/>
      <c r="LKS33" s="2"/>
      <c r="LKT33" s="2"/>
      <c r="LKU33" s="2"/>
      <c r="LKV33" s="2"/>
      <c r="LKW33" s="2"/>
      <c r="LKX33" s="2"/>
      <c r="LKY33" s="2"/>
      <c r="LKZ33" s="2"/>
      <c r="LLA33" s="2"/>
      <c r="LLB33" s="2"/>
      <c r="LLC33" s="2"/>
      <c r="LLD33" s="2"/>
      <c r="LLE33" s="2"/>
      <c r="LLF33" s="2"/>
      <c r="LLG33" s="2"/>
      <c r="LLH33" s="2"/>
      <c r="LLI33" s="2"/>
      <c r="LLJ33" s="2"/>
      <c r="LLK33" s="2"/>
      <c r="LLL33" s="2"/>
      <c r="LLM33" s="2"/>
      <c r="LLN33" s="2"/>
      <c r="LLO33" s="2"/>
      <c r="LLP33" s="2"/>
      <c r="LLQ33" s="2"/>
      <c r="LLR33" s="2"/>
      <c r="LLS33" s="2"/>
      <c r="LLT33" s="2"/>
      <c r="LLU33" s="2"/>
      <c r="LLV33" s="2"/>
      <c r="LLW33" s="2"/>
      <c r="LLX33" s="2"/>
      <c r="LLY33" s="2"/>
      <c r="LLZ33" s="2"/>
      <c r="LMA33" s="2"/>
      <c r="LMB33" s="2"/>
      <c r="LMC33" s="2"/>
      <c r="LMD33" s="2"/>
      <c r="LME33" s="2"/>
      <c r="LMF33" s="2"/>
      <c r="LMG33" s="2"/>
      <c r="LMH33" s="2"/>
      <c r="LMI33" s="2"/>
      <c r="LMJ33" s="2"/>
      <c r="LMK33" s="2"/>
      <c r="LML33" s="2"/>
      <c r="LMM33" s="2"/>
      <c r="LMN33" s="2"/>
      <c r="LMO33" s="2"/>
      <c r="LMP33" s="2"/>
      <c r="LMQ33" s="2"/>
      <c r="LMR33" s="2"/>
      <c r="LMS33" s="2"/>
      <c r="LMT33" s="2"/>
      <c r="LMU33" s="2"/>
      <c r="LMV33" s="2"/>
      <c r="LMW33" s="2"/>
      <c r="LMX33" s="2"/>
      <c r="LMY33" s="2"/>
      <c r="LMZ33" s="2"/>
      <c r="LNA33" s="2"/>
      <c r="LNB33" s="2"/>
      <c r="LNC33" s="2"/>
      <c r="LND33" s="2"/>
      <c r="LNE33" s="2"/>
      <c r="LNF33" s="2"/>
      <c r="LNG33" s="2"/>
      <c r="LNH33" s="2"/>
      <c r="LNI33" s="2"/>
      <c r="LNJ33" s="2"/>
      <c r="LNK33" s="2"/>
      <c r="LNL33" s="2"/>
      <c r="LNM33" s="2"/>
      <c r="LNN33" s="2"/>
      <c r="LNO33" s="2"/>
      <c r="LNP33" s="2"/>
      <c r="LNQ33" s="2"/>
      <c r="LNR33" s="2"/>
      <c r="LNS33" s="2"/>
      <c r="LNT33" s="2"/>
      <c r="LNU33" s="2"/>
      <c r="LNV33" s="2"/>
      <c r="LNW33" s="2"/>
      <c r="LNX33" s="2"/>
      <c r="LNY33" s="2"/>
      <c r="LNZ33" s="2"/>
      <c r="LOA33" s="2"/>
      <c r="LOB33" s="2"/>
      <c r="LOC33" s="2"/>
      <c r="LOD33" s="2"/>
      <c r="LOE33" s="2"/>
      <c r="LOF33" s="2"/>
      <c r="LOG33" s="2"/>
      <c r="LOH33" s="2"/>
      <c r="LOI33" s="2"/>
      <c r="LOJ33" s="2"/>
      <c r="LOK33" s="2"/>
      <c r="LOL33" s="2"/>
      <c r="LOM33" s="2"/>
      <c r="LON33" s="2"/>
      <c r="LOO33" s="2"/>
      <c r="LOP33" s="2"/>
      <c r="LOQ33" s="2"/>
      <c r="LOR33" s="2"/>
      <c r="LOS33" s="2"/>
      <c r="LOT33" s="2"/>
      <c r="LOU33" s="2"/>
      <c r="LOV33" s="2"/>
      <c r="LOW33" s="2"/>
      <c r="LOX33" s="2"/>
      <c r="LOY33" s="2"/>
      <c r="LOZ33" s="2"/>
      <c r="LPA33" s="2"/>
      <c r="LPB33" s="2"/>
      <c r="LPC33" s="2"/>
      <c r="LPD33" s="2"/>
      <c r="LPE33" s="2"/>
      <c r="LPF33" s="2"/>
      <c r="LPG33" s="2"/>
      <c r="LPH33" s="2"/>
      <c r="LPI33" s="2"/>
      <c r="LPJ33" s="2"/>
      <c r="LPK33" s="2"/>
      <c r="LPL33" s="2"/>
      <c r="LPM33" s="2"/>
      <c r="LPN33" s="2"/>
      <c r="LPO33" s="2"/>
      <c r="LPP33" s="2"/>
      <c r="LPQ33" s="2"/>
      <c r="LPR33" s="2"/>
      <c r="LPS33" s="2"/>
      <c r="LPT33" s="2"/>
      <c r="LPU33" s="2"/>
      <c r="LPV33" s="2"/>
      <c r="LPW33" s="2"/>
      <c r="LPX33" s="2"/>
      <c r="LPY33" s="2"/>
      <c r="LPZ33" s="2"/>
      <c r="LQA33" s="2"/>
      <c r="LQB33" s="2"/>
      <c r="LQC33" s="2"/>
      <c r="LQD33" s="2"/>
      <c r="LQE33" s="2"/>
      <c r="LQF33" s="2"/>
      <c r="LQG33" s="2"/>
      <c r="LQH33" s="2"/>
      <c r="LQI33" s="2"/>
      <c r="LQJ33" s="2"/>
      <c r="LQK33" s="2"/>
      <c r="LQL33" s="2"/>
      <c r="LQM33" s="2"/>
      <c r="LQN33" s="2"/>
      <c r="LQO33" s="2"/>
      <c r="LQP33" s="2"/>
      <c r="LQQ33" s="2"/>
      <c r="LQR33" s="2"/>
      <c r="LQS33" s="2"/>
      <c r="LQT33" s="2"/>
      <c r="LQU33" s="2"/>
      <c r="LQV33" s="2"/>
      <c r="LQW33" s="2"/>
      <c r="LQX33" s="2"/>
      <c r="LQY33" s="2"/>
      <c r="LQZ33" s="2"/>
      <c r="LRA33" s="2"/>
      <c r="LRB33" s="2"/>
      <c r="LRC33" s="2"/>
      <c r="LRD33" s="2"/>
      <c r="LRE33" s="2"/>
      <c r="LRF33" s="2"/>
      <c r="LRG33" s="2"/>
      <c r="LRH33" s="2"/>
      <c r="LRI33" s="2"/>
      <c r="LRJ33" s="2"/>
      <c r="LRK33" s="2"/>
      <c r="LRL33" s="2"/>
      <c r="LRM33" s="2"/>
      <c r="LRN33" s="2"/>
      <c r="LRO33" s="2"/>
      <c r="LRP33" s="2"/>
      <c r="LRQ33" s="2"/>
      <c r="LRR33" s="2"/>
      <c r="LRS33" s="2"/>
      <c r="LRT33" s="2"/>
      <c r="LRU33" s="2"/>
      <c r="LRV33" s="2"/>
      <c r="LRW33" s="2"/>
      <c r="LRX33" s="2"/>
      <c r="LRY33" s="2"/>
      <c r="LRZ33" s="2"/>
      <c r="LSA33" s="2"/>
      <c r="LSB33" s="2"/>
      <c r="LSC33" s="2"/>
      <c r="LSD33" s="2"/>
      <c r="LSE33" s="2"/>
      <c r="LSF33" s="2"/>
      <c r="LSG33" s="2"/>
      <c r="LSH33" s="2"/>
      <c r="LSI33" s="2"/>
      <c r="LSJ33" s="2"/>
      <c r="LSK33" s="2"/>
      <c r="LSL33" s="2"/>
      <c r="LSM33" s="2"/>
      <c r="LSN33" s="2"/>
      <c r="LSO33" s="2"/>
      <c r="LSP33" s="2"/>
      <c r="LSQ33" s="2"/>
      <c r="LSR33" s="2"/>
      <c r="LSS33" s="2"/>
      <c r="LST33" s="2"/>
      <c r="LSU33" s="2"/>
      <c r="LSV33" s="2"/>
      <c r="LSW33" s="2"/>
      <c r="LSX33" s="2"/>
      <c r="LSY33" s="2"/>
      <c r="LSZ33" s="2"/>
      <c r="LTA33" s="2"/>
      <c r="LTB33" s="2"/>
      <c r="LTC33" s="2"/>
      <c r="LTD33" s="2"/>
      <c r="LTE33" s="2"/>
      <c r="LTF33" s="2"/>
      <c r="LTG33" s="2"/>
      <c r="LTH33" s="2"/>
      <c r="LTI33" s="2"/>
      <c r="LTJ33" s="2"/>
      <c r="LTK33" s="2"/>
      <c r="LTL33" s="2"/>
      <c r="LTM33" s="2"/>
      <c r="LTN33" s="2"/>
      <c r="LTO33" s="2"/>
      <c r="LTP33" s="2"/>
      <c r="LTQ33" s="2"/>
      <c r="LTR33" s="2"/>
      <c r="LTS33" s="2"/>
      <c r="LTT33" s="2"/>
      <c r="LTU33" s="2"/>
      <c r="LTV33" s="2"/>
      <c r="LTW33" s="2"/>
      <c r="LTX33" s="2"/>
      <c r="LTY33" s="2"/>
      <c r="LTZ33" s="2"/>
      <c r="LUA33" s="2"/>
      <c r="LUB33" s="2"/>
      <c r="LUC33" s="2"/>
      <c r="LUD33" s="2"/>
      <c r="LUE33" s="2"/>
      <c r="LUF33" s="2"/>
      <c r="LUG33" s="2"/>
      <c r="LUH33" s="2"/>
      <c r="LUI33" s="2"/>
      <c r="LUJ33" s="2"/>
      <c r="LUK33" s="2"/>
      <c r="LUL33" s="2"/>
      <c r="LUM33" s="2"/>
      <c r="LUN33" s="2"/>
      <c r="LUO33" s="2"/>
      <c r="LUP33" s="2"/>
      <c r="LUQ33" s="2"/>
      <c r="LUR33" s="2"/>
      <c r="LUS33" s="2"/>
      <c r="LUT33" s="2"/>
      <c r="LUU33" s="2"/>
      <c r="LUV33" s="2"/>
      <c r="LUW33" s="2"/>
      <c r="LUX33" s="2"/>
      <c r="LUY33" s="2"/>
      <c r="LUZ33" s="2"/>
      <c r="LVA33" s="2"/>
      <c r="LVB33" s="2"/>
      <c r="LVC33" s="2"/>
      <c r="LVD33" s="2"/>
      <c r="LVE33" s="2"/>
      <c r="LVF33" s="2"/>
      <c r="LVG33" s="2"/>
      <c r="LVH33" s="2"/>
      <c r="LVI33" s="2"/>
      <c r="LVJ33" s="2"/>
      <c r="LVK33" s="2"/>
      <c r="LVL33" s="2"/>
      <c r="LVM33" s="2"/>
      <c r="LVN33" s="2"/>
      <c r="LVO33" s="2"/>
      <c r="LVP33" s="2"/>
      <c r="LVQ33" s="2"/>
      <c r="LVR33" s="2"/>
      <c r="LVS33" s="2"/>
      <c r="LVT33" s="2"/>
      <c r="LVU33" s="2"/>
      <c r="LVV33" s="2"/>
      <c r="LVW33" s="2"/>
      <c r="LVX33" s="2"/>
      <c r="LVY33" s="2"/>
      <c r="LVZ33" s="2"/>
      <c r="LWA33" s="2"/>
      <c r="LWB33" s="2"/>
      <c r="LWC33" s="2"/>
      <c r="LWD33" s="2"/>
      <c r="LWE33" s="2"/>
      <c r="LWF33" s="2"/>
      <c r="LWG33" s="2"/>
      <c r="LWH33" s="2"/>
      <c r="LWI33" s="2"/>
      <c r="LWJ33" s="2"/>
      <c r="LWK33" s="2"/>
      <c r="LWL33" s="2"/>
      <c r="LWM33" s="2"/>
      <c r="LWN33" s="2"/>
      <c r="LWO33" s="2"/>
      <c r="LWP33" s="2"/>
      <c r="LWQ33" s="2"/>
      <c r="LWR33" s="2"/>
      <c r="LWS33" s="2"/>
      <c r="LWT33" s="2"/>
      <c r="LWU33" s="2"/>
      <c r="LWV33" s="2"/>
      <c r="LWW33" s="2"/>
      <c r="LWX33" s="2"/>
      <c r="LWY33" s="2"/>
      <c r="LWZ33" s="2"/>
      <c r="LXA33" s="2"/>
      <c r="LXB33" s="2"/>
      <c r="LXC33" s="2"/>
      <c r="LXD33" s="2"/>
      <c r="LXE33" s="2"/>
      <c r="LXF33" s="2"/>
      <c r="LXG33" s="2"/>
      <c r="LXH33" s="2"/>
      <c r="LXI33" s="2"/>
      <c r="LXJ33" s="2"/>
      <c r="LXK33" s="2"/>
      <c r="LXL33" s="2"/>
      <c r="LXM33" s="2"/>
      <c r="LXN33" s="2"/>
      <c r="LXO33" s="2"/>
      <c r="LXP33" s="2"/>
      <c r="LXQ33" s="2"/>
      <c r="LXR33" s="2"/>
      <c r="LXS33" s="2"/>
      <c r="LXT33" s="2"/>
      <c r="LXU33" s="2"/>
      <c r="LXV33" s="2"/>
      <c r="LXW33" s="2"/>
      <c r="LXX33" s="2"/>
      <c r="LXY33" s="2"/>
      <c r="LXZ33" s="2"/>
      <c r="LYA33" s="2"/>
      <c r="LYB33" s="2"/>
      <c r="LYC33" s="2"/>
      <c r="LYD33" s="2"/>
      <c r="LYE33" s="2"/>
      <c r="LYF33" s="2"/>
      <c r="LYG33" s="2"/>
      <c r="LYH33" s="2"/>
      <c r="LYI33" s="2"/>
      <c r="LYJ33" s="2"/>
      <c r="LYK33" s="2"/>
      <c r="LYL33" s="2"/>
      <c r="LYM33" s="2"/>
      <c r="LYN33" s="2"/>
      <c r="LYO33" s="2"/>
      <c r="LYP33" s="2"/>
      <c r="LYQ33" s="2"/>
      <c r="LYR33" s="2"/>
      <c r="LYS33" s="2"/>
      <c r="LYT33" s="2"/>
      <c r="LYU33" s="2"/>
      <c r="LYV33" s="2"/>
      <c r="LYW33" s="2"/>
      <c r="LYX33" s="2"/>
      <c r="LYY33" s="2"/>
      <c r="LYZ33" s="2"/>
      <c r="LZA33" s="2"/>
      <c r="LZB33" s="2"/>
      <c r="LZC33" s="2"/>
      <c r="LZD33" s="2"/>
      <c r="LZE33" s="2"/>
      <c r="LZF33" s="2"/>
      <c r="LZG33" s="2"/>
      <c r="LZH33" s="2"/>
      <c r="LZI33" s="2"/>
      <c r="LZJ33" s="2"/>
      <c r="LZK33" s="2"/>
      <c r="LZL33" s="2"/>
      <c r="LZM33" s="2"/>
      <c r="LZN33" s="2"/>
      <c r="LZO33" s="2"/>
      <c r="LZP33" s="2"/>
      <c r="LZQ33" s="2"/>
      <c r="LZR33" s="2"/>
      <c r="LZS33" s="2"/>
      <c r="LZT33" s="2"/>
      <c r="LZU33" s="2"/>
      <c r="LZV33" s="2"/>
      <c r="LZW33" s="2"/>
      <c r="LZX33" s="2"/>
      <c r="LZY33" s="2"/>
      <c r="LZZ33" s="2"/>
      <c r="MAA33" s="2"/>
      <c r="MAB33" s="2"/>
      <c r="MAC33" s="2"/>
      <c r="MAD33" s="2"/>
      <c r="MAE33" s="2"/>
      <c r="MAF33" s="2"/>
      <c r="MAG33" s="2"/>
      <c r="MAH33" s="2"/>
      <c r="MAI33" s="2"/>
      <c r="MAJ33" s="2"/>
      <c r="MAK33" s="2"/>
      <c r="MAL33" s="2"/>
      <c r="MAM33" s="2"/>
      <c r="MAN33" s="2"/>
      <c r="MAO33" s="2"/>
      <c r="MAP33" s="2"/>
      <c r="MAQ33" s="2"/>
      <c r="MAR33" s="2"/>
      <c r="MAS33" s="2"/>
      <c r="MAT33" s="2"/>
      <c r="MAU33" s="2"/>
      <c r="MAV33" s="2"/>
      <c r="MAW33" s="2"/>
      <c r="MAX33" s="2"/>
      <c r="MAY33" s="2"/>
      <c r="MAZ33" s="2"/>
      <c r="MBA33" s="2"/>
      <c r="MBB33" s="2"/>
      <c r="MBC33" s="2"/>
      <c r="MBD33" s="2"/>
      <c r="MBE33" s="2"/>
      <c r="MBF33" s="2"/>
      <c r="MBG33" s="2"/>
      <c r="MBH33" s="2"/>
      <c r="MBI33" s="2"/>
      <c r="MBJ33" s="2"/>
      <c r="MBK33" s="2"/>
      <c r="MBL33" s="2"/>
      <c r="MBM33" s="2"/>
      <c r="MBN33" s="2"/>
      <c r="MBO33" s="2"/>
      <c r="MBP33" s="2"/>
      <c r="MBQ33" s="2"/>
      <c r="MBR33" s="2"/>
      <c r="MBS33" s="2"/>
      <c r="MBT33" s="2"/>
      <c r="MBU33" s="2"/>
      <c r="MBV33" s="2"/>
      <c r="MBW33" s="2"/>
      <c r="MBX33" s="2"/>
      <c r="MBY33" s="2"/>
      <c r="MBZ33" s="2"/>
      <c r="MCA33" s="2"/>
      <c r="MCB33" s="2"/>
      <c r="MCC33" s="2"/>
      <c r="MCD33" s="2"/>
      <c r="MCE33" s="2"/>
      <c r="MCF33" s="2"/>
      <c r="MCG33" s="2"/>
      <c r="MCH33" s="2"/>
      <c r="MCI33" s="2"/>
      <c r="MCJ33" s="2"/>
      <c r="MCK33" s="2"/>
      <c r="MCL33" s="2"/>
      <c r="MCM33" s="2"/>
      <c r="MCN33" s="2"/>
      <c r="MCO33" s="2"/>
      <c r="MCP33" s="2"/>
      <c r="MCQ33" s="2"/>
      <c r="MCR33" s="2"/>
      <c r="MCS33" s="2"/>
      <c r="MCT33" s="2"/>
      <c r="MCU33" s="2"/>
      <c r="MCV33" s="2"/>
      <c r="MCW33" s="2"/>
      <c r="MCX33" s="2"/>
      <c r="MCY33" s="2"/>
      <c r="MCZ33" s="2"/>
      <c r="MDA33" s="2"/>
      <c r="MDB33" s="2"/>
      <c r="MDC33" s="2"/>
      <c r="MDD33" s="2"/>
      <c r="MDE33" s="2"/>
      <c r="MDF33" s="2"/>
      <c r="MDG33" s="2"/>
      <c r="MDH33" s="2"/>
      <c r="MDI33" s="2"/>
      <c r="MDJ33" s="2"/>
      <c r="MDK33" s="2"/>
      <c r="MDL33" s="2"/>
      <c r="MDM33" s="2"/>
      <c r="MDN33" s="2"/>
      <c r="MDO33" s="2"/>
      <c r="MDP33" s="2"/>
      <c r="MDQ33" s="2"/>
      <c r="MDR33" s="2"/>
      <c r="MDS33" s="2"/>
      <c r="MDT33" s="2"/>
      <c r="MDU33" s="2"/>
      <c r="MDV33" s="2"/>
      <c r="MDW33" s="2"/>
      <c r="MDX33" s="2"/>
      <c r="MDY33" s="2"/>
      <c r="MDZ33" s="2"/>
      <c r="MEA33" s="2"/>
      <c r="MEB33" s="2"/>
      <c r="MEC33" s="2"/>
      <c r="MED33" s="2"/>
      <c r="MEE33" s="2"/>
      <c r="MEF33" s="2"/>
      <c r="MEG33" s="2"/>
      <c r="MEH33" s="2"/>
      <c r="MEI33" s="2"/>
      <c r="MEJ33" s="2"/>
      <c r="MEK33" s="2"/>
      <c r="MEL33" s="2"/>
      <c r="MEM33" s="2"/>
      <c r="MEN33" s="2"/>
      <c r="MEO33" s="2"/>
      <c r="MEP33" s="2"/>
      <c r="MEQ33" s="2"/>
      <c r="MER33" s="2"/>
      <c r="MES33" s="2"/>
      <c r="MET33" s="2"/>
      <c r="MEU33" s="2"/>
      <c r="MEV33" s="2"/>
      <c r="MEW33" s="2"/>
      <c r="MEX33" s="2"/>
      <c r="MEY33" s="2"/>
      <c r="MEZ33" s="2"/>
      <c r="MFA33" s="2"/>
      <c r="MFB33" s="2"/>
      <c r="MFC33" s="2"/>
      <c r="MFD33" s="2"/>
      <c r="MFE33" s="2"/>
      <c r="MFF33" s="2"/>
      <c r="MFG33" s="2"/>
      <c r="MFH33" s="2"/>
      <c r="MFI33" s="2"/>
      <c r="MFJ33" s="2"/>
      <c r="MFK33" s="2"/>
      <c r="MFL33" s="2"/>
      <c r="MFM33" s="2"/>
      <c r="MFN33" s="2"/>
      <c r="MFO33" s="2"/>
      <c r="MFP33" s="2"/>
      <c r="MFQ33" s="2"/>
      <c r="MFR33" s="2"/>
      <c r="MFS33" s="2"/>
      <c r="MFT33" s="2"/>
      <c r="MFU33" s="2"/>
      <c r="MFV33" s="2"/>
      <c r="MFW33" s="2"/>
      <c r="MFX33" s="2"/>
      <c r="MFY33" s="2"/>
      <c r="MFZ33" s="2"/>
      <c r="MGA33" s="2"/>
      <c r="MGB33" s="2"/>
      <c r="MGC33" s="2"/>
      <c r="MGD33" s="2"/>
      <c r="MGE33" s="2"/>
      <c r="MGF33" s="2"/>
      <c r="MGG33" s="2"/>
      <c r="MGH33" s="2"/>
      <c r="MGI33" s="2"/>
      <c r="MGJ33" s="2"/>
      <c r="MGK33" s="2"/>
      <c r="MGL33" s="2"/>
      <c r="MGM33" s="2"/>
      <c r="MGN33" s="2"/>
      <c r="MGO33" s="2"/>
      <c r="MGP33" s="2"/>
      <c r="MGQ33" s="2"/>
      <c r="MGR33" s="2"/>
      <c r="MGS33" s="2"/>
      <c r="MGT33" s="2"/>
      <c r="MGU33" s="2"/>
      <c r="MGV33" s="2"/>
      <c r="MGW33" s="2"/>
      <c r="MGX33" s="2"/>
      <c r="MGY33" s="2"/>
      <c r="MGZ33" s="2"/>
      <c r="MHA33" s="2"/>
      <c r="MHB33" s="2"/>
      <c r="MHC33" s="2"/>
      <c r="MHD33" s="2"/>
      <c r="MHE33" s="2"/>
      <c r="MHF33" s="2"/>
      <c r="MHG33" s="2"/>
      <c r="MHH33" s="2"/>
      <c r="MHI33" s="2"/>
      <c r="MHJ33" s="2"/>
      <c r="MHK33" s="2"/>
      <c r="MHL33" s="2"/>
      <c r="MHM33" s="2"/>
      <c r="MHN33" s="2"/>
      <c r="MHO33" s="2"/>
      <c r="MHP33" s="2"/>
      <c r="MHQ33" s="2"/>
      <c r="MHR33" s="2"/>
      <c r="MHS33" s="2"/>
      <c r="MHT33" s="2"/>
      <c r="MHU33" s="2"/>
      <c r="MHV33" s="2"/>
      <c r="MHW33" s="2"/>
      <c r="MHX33" s="2"/>
      <c r="MHY33" s="2"/>
      <c r="MHZ33" s="2"/>
      <c r="MIA33" s="2"/>
      <c r="MIB33" s="2"/>
      <c r="MIC33" s="2"/>
      <c r="MID33" s="2"/>
      <c r="MIE33" s="2"/>
      <c r="MIF33" s="2"/>
      <c r="MIG33" s="2"/>
      <c r="MIH33" s="2"/>
      <c r="MII33" s="2"/>
      <c r="MIJ33" s="2"/>
      <c r="MIK33" s="2"/>
      <c r="MIL33" s="2"/>
      <c r="MIM33" s="2"/>
      <c r="MIN33" s="2"/>
      <c r="MIO33" s="2"/>
      <c r="MIP33" s="2"/>
      <c r="MIQ33" s="2"/>
      <c r="MIR33" s="2"/>
      <c r="MIS33" s="2"/>
      <c r="MIT33" s="2"/>
      <c r="MIU33" s="2"/>
      <c r="MIV33" s="2"/>
      <c r="MIW33" s="2"/>
      <c r="MIX33" s="2"/>
      <c r="MIY33" s="2"/>
      <c r="MIZ33" s="2"/>
      <c r="MJA33" s="2"/>
      <c r="MJB33" s="2"/>
      <c r="MJC33" s="2"/>
      <c r="MJD33" s="2"/>
      <c r="MJE33" s="2"/>
      <c r="MJF33" s="2"/>
      <c r="MJG33" s="2"/>
      <c r="MJH33" s="2"/>
      <c r="MJI33" s="2"/>
      <c r="MJJ33" s="2"/>
      <c r="MJK33" s="2"/>
      <c r="MJL33" s="2"/>
      <c r="MJM33" s="2"/>
      <c r="MJN33" s="2"/>
      <c r="MJO33" s="2"/>
      <c r="MJP33" s="2"/>
      <c r="MJQ33" s="2"/>
      <c r="MJR33" s="2"/>
      <c r="MJS33" s="2"/>
      <c r="MJT33" s="2"/>
      <c r="MJU33" s="2"/>
      <c r="MJV33" s="2"/>
      <c r="MJW33" s="2"/>
      <c r="MJX33" s="2"/>
      <c r="MJY33" s="2"/>
      <c r="MJZ33" s="2"/>
      <c r="MKA33" s="2"/>
      <c r="MKB33" s="2"/>
      <c r="MKC33" s="2"/>
      <c r="MKD33" s="2"/>
      <c r="MKE33" s="2"/>
      <c r="MKF33" s="2"/>
      <c r="MKG33" s="2"/>
      <c r="MKH33" s="2"/>
      <c r="MKI33" s="2"/>
      <c r="MKJ33" s="2"/>
      <c r="MKK33" s="2"/>
      <c r="MKL33" s="2"/>
      <c r="MKM33" s="2"/>
      <c r="MKN33" s="2"/>
      <c r="MKO33" s="2"/>
      <c r="MKP33" s="2"/>
      <c r="MKQ33" s="2"/>
      <c r="MKR33" s="2"/>
      <c r="MKS33" s="2"/>
      <c r="MKT33" s="2"/>
      <c r="MKU33" s="2"/>
      <c r="MKV33" s="2"/>
      <c r="MKW33" s="2"/>
      <c r="MKX33" s="2"/>
      <c r="MKY33" s="2"/>
      <c r="MKZ33" s="2"/>
      <c r="MLA33" s="2"/>
      <c r="MLB33" s="2"/>
      <c r="MLC33" s="2"/>
      <c r="MLD33" s="2"/>
      <c r="MLE33" s="2"/>
      <c r="MLF33" s="2"/>
      <c r="MLG33" s="2"/>
      <c r="MLH33" s="2"/>
      <c r="MLI33" s="2"/>
      <c r="MLJ33" s="2"/>
      <c r="MLK33" s="2"/>
      <c r="MLL33" s="2"/>
      <c r="MLM33" s="2"/>
      <c r="MLN33" s="2"/>
      <c r="MLO33" s="2"/>
      <c r="MLP33" s="2"/>
      <c r="MLQ33" s="2"/>
      <c r="MLR33" s="2"/>
      <c r="MLS33" s="2"/>
      <c r="MLT33" s="2"/>
      <c r="MLU33" s="2"/>
      <c r="MLV33" s="2"/>
      <c r="MLW33" s="2"/>
      <c r="MLX33" s="2"/>
      <c r="MLY33" s="2"/>
      <c r="MLZ33" s="2"/>
      <c r="MMA33" s="2"/>
      <c r="MMB33" s="2"/>
      <c r="MMC33" s="2"/>
      <c r="MMD33" s="2"/>
      <c r="MME33" s="2"/>
      <c r="MMF33" s="2"/>
      <c r="MMG33" s="2"/>
      <c r="MMH33" s="2"/>
      <c r="MMI33" s="2"/>
      <c r="MMJ33" s="2"/>
      <c r="MMK33" s="2"/>
      <c r="MML33" s="2"/>
      <c r="MMM33" s="2"/>
      <c r="MMN33" s="2"/>
      <c r="MMO33" s="2"/>
      <c r="MMP33" s="2"/>
      <c r="MMQ33" s="2"/>
      <c r="MMR33" s="2"/>
      <c r="MMS33" s="2"/>
      <c r="MMT33" s="2"/>
      <c r="MMU33" s="2"/>
      <c r="MMV33" s="2"/>
      <c r="MMW33" s="2"/>
      <c r="MMX33" s="2"/>
      <c r="MMY33" s="2"/>
      <c r="MMZ33" s="2"/>
      <c r="MNA33" s="2"/>
      <c r="MNB33" s="2"/>
      <c r="MNC33" s="2"/>
      <c r="MND33" s="2"/>
      <c r="MNE33" s="2"/>
      <c r="MNF33" s="2"/>
      <c r="MNG33" s="2"/>
      <c r="MNH33" s="2"/>
      <c r="MNI33" s="2"/>
      <c r="MNJ33" s="2"/>
      <c r="MNK33" s="2"/>
      <c r="MNL33" s="2"/>
      <c r="MNM33" s="2"/>
      <c r="MNN33" s="2"/>
      <c r="MNO33" s="2"/>
      <c r="MNP33" s="2"/>
      <c r="MNQ33" s="2"/>
      <c r="MNR33" s="2"/>
      <c r="MNS33" s="2"/>
      <c r="MNT33" s="2"/>
      <c r="MNU33" s="2"/>
      <c r="MNV33" s="2"/>
      <c r="MNW33" s="2"/>
      <c r="MNX33" s="2"/>
      <c r="MNY33" s="2"/>
      <c r="MNZ33" s="2"/>
      <c r="MOA33" s="2"/>
      <c r="MOB33" s="2"/>
      <c r="MOC33" s="2"/>
      <c r="MOD33" s="2"/>
      <c r="MOE33" s="2"/>
      <c r="MOF33" s="2"/>
      <c r="MOG33" s="2"/>
      <c r="MOH33" s="2"/>
      <c r="MOI33" s="2"/>
      <c r="MOJ33" s="2"/>
      <c r="MOK33" s="2"/>
      <c r="MOL33" s="2"/>
      <c r="MOM33" s="2"/>
      <c r="MON33" s="2"/>
      <c r="MOO33" s="2"/>
      <c r="MOP33" s="2"/>
      <c r="MOQ33" s="2"/>
      <c r="MOR33" s="2"/>
      <c r="MOS33" s="2"/>
      <c r="MOT33" s="2"/>
      <c r="MOU33" s="2"/>
      <c r="MOV33" s="2"/>
      <c r="MOW33" s="2"/>
      <c r="MOX33" s="2"/>
      <c r="MOY33" s="2"/>
      <c r="MOZ33" s="2"/>
      <c r="MPA33" s="2"/>
      <c r="MPB33" s="2"/>
      <c r="MPC33" s="2"/>
      <c r="MPD33" s="2"/>
      <c r="MPE33" s="2"/>
      <c r="MPF33" s="2"/>
      <c r="MPG33" s="2"/>
      <c r="MPH33" s="2"/>
      <c r="MPI33" s="2"/>
      <c r="MPJ33" s="2"/>
      <c r="MPK33" s="2"/>
      <c r="MPL33" s="2"/>
      <c r="MPM33" s="2"/>
      <c r="MPN33" s="2"/>
      <c r="MPO33" s="2"/>
      <c r="MPP33" s="2"/>
      <c r="MPQ33" s="2"/>
      <c r="MPR33" s="2"/>
      <c r="MPS33" s="2"/>
      <c r="MPT33" s="2"/>
      <c r="MPU33" s="2"/>
      <c r="MPV33" s="2"/>
      <c r="MPW33" s="2"/>
      <c r="MPX33" s="2"/>
      <c r="MPY33" s="2"/>
      <c r="MPZ33" s="2"/>
      <c r="MQA33" s="2"/>
      <c r="MQB33" s="2"/>
      <c r="MQC33" s="2"/>
      <c r="MQD33" s="2"/>
      <c r="MQE33" s="2"/>
      <c r="MQF33" s="2"/>
      <c r="MQG33" s="2"/>
      <c r="MQH33" s="2"/>
      <c r="MQI33" s="2"/>
      <c r="MQJ33" s="2"/>
      <c r="MQK33" s="2"/>
      <c r="MQL33" s="2"/>
      <c r="MQM33" s="2"/>
      <c r="MQN33" s="2"/>
      <c r="MQO33" s="2"/>
      <c r="MQP33" s="2"/>
      <c r="MQQ33" s="2"/>
      <c r="MQR33" s="2"/>
      <c r="MQS33" s="2"/>
      <c r="MQT33" s="2"/>
      <c r="MQU33" s="2"/>
      <c r="MQV33" s="2"/>
      <c r="MQW33" s="2"/>
      <c r="MQX33" s="2"/>
      <c r="MQY33" s="2"/>
      <c r="MQZ33" s="2"/>
      <c r="MRA33" s="2"/>
      <c r="MRB33" s="2"/>
      <c r="MRC33" s="2"/>
      <c r="MRD33" s="2"/>
      <c r="MRE33" s="2"/>
      <c r="MRF33" s="2"/>
      <c r="MRG33" s="2"/>
      <c r="MRH33" s="2"/>
      <c r="MRI33" s="2"/>
      <c r="MRJ33" s="2"/>
      <c r="MRK33" s="2"/>
      <c r="MRL33" s="2"/>
      <c r="MRM33" s="2"/>
      <c r="MRN33" s="2"/>
      <c r="MRO33" s="2"/>
      <c r="MRP33" s="2"/>
      <c r="MRQ33" s="2"/>
      <c r="MRR33" s="2"/>
      <c r="MRS33" s="2"/>
      <c r="MRT33" s="2"/>
      <c r="MRU33" s="2"/>
      <c r="MRV33" s="2"/>
      <c r="MRW33" s="2"/>
      <c r="MRX33" s="2"/>
      <c r="MRY33" s="2"/>
      <c r="MRZ33" s="2"/>
      <c r="MSA33" s="2"/>
      <c r="MSB33" s="2"/>
      <c r="MSC33" s="2"/>
      <c r="MSD33" s="2"/>
      <c r="MSE33" s="2"/>
      <c r="MSF33" s="2"/>
      <c r="MSG33" s="2"/>
      <c r="MSH33" s="2"/>
      <c r="MSI33" s="2"/>
      <c r="MSJ33" s="2"/>
      <c r="MSK33" s="2"/>
      <c r="MSL33" s="2"/>
      <c r="MSM33" s="2"/>
      <c r="MSN33" s="2"/>
      <c r="MSO33" s="2"/>
      <c r="MSP33" s="2"/>
      <c r="MSQ33" s="2"/>
      <c r="MSR33" s="2"/>
      <c r="MSS33" s="2"/>
      <c r="MST33" s="2"/>
      <c r="MSU33" s="2"/>
      <c r="MSV33" s="2"/>
      <c r="MSW33" s="2"/>
      <c r="MSX33" s="2"/>
      <c r="MSY33" s="2"/>
      <c r="MSZ33" s="2"/>
      <c r="MTA33" s="2"/>
      <c r="MTB33" s="2"/>
      <c r="MTC33" s="2"/>
      <c r="MTD33" s="2"/>
      <c r="MTE33" s="2"/>
      <c r="MTF33" s="2"/>
      <c r="MTG33" s="2"/>
      <c r="MTH33" s="2"/>
      <c r="MTI33" s="2"/>
      <c r="MTJ33" s="2"/>
      <c r="MTK33" s="2"/>
      <c r="MTL33" s="2"/>
      <c r="MTM33" s="2"/>
      <c r="MTN33" s="2"/>
      <c r="MTO33" s="2"/>
      <c r="MTP33" s="2"/>
      <c r="MTQ33" s="2"/>
      <c r="MTR33" s="2"/>
      <c r="MTS33" s="2"/>
      <c r="MTT33" s="2"/>
      <c r="MTU33" s="2"/>
      <c r="MTV33" s="2"/>
      <c r="MTW33" s="2"/>
      <c r="MTX33" s="2"/>
      <c r="MTY33" s="2"/>
      <c r="MTZ33" s="2"/>
      <c r="MUA33" s="2"/>
      <c r="MUB33" s="2"/>
      <c r="MUC33" s="2"/>
      <c r="MUD33" s="2"/>
      <c r="MUE33" s="2"/>
      <c r="MUF33" s="2"/>
      <c r="MUG33" s="2"/>
      <c r="MUH33" s="2"/>
      <c r="MUI33" s="2"/>
      <c r="MUJ33" s="2"/>
      <c r="MUK33" s="2"/>
      <c r="MUL33" s="2"/>
      <c r="MUM33" s="2"/>
      <c r="MUN33" s="2"/>
      <c r="MUO33" s="2"/>
      <c r="MUP33" s="2"/>
      <c r="MUQ33" s="2"/>
      <c r="MUR33" s="2"/>
      <c r="MUS33" s="2"/>
      <c r="MUT33" s="2"/>
      <c r="MUU33" s="2"/>
      <c r="MUV33" s="2"/>
      <c r="MUW33" s="2"/>
      <c r="MUX33" s="2"/>
      <c r="MUY33" s="2"/>
      <c r="MUZ33" s="2"/>
      <c r="MVA33" s="2"/>
      <c r="MVB33" s="2"/>
      <c r="MVC33" s="2"/>
      <c r="MVD33" s="2"/>
      <c r="MVE33" s="2"/>
      <c r="MVF33" s="2"/>
      <c r="MVG33" s="2"/>
      <c r="MVH33" s="2"/>
      <c r="MVI33" s="2"/>
      <c r="MVJ33" s="2"/>
      <c r="MVK33" s="2"/>
      <c r="MVL33" s="2"/>
      <c r="MVM33" s="2"/>
      <c r="MVN33" s="2"/>
      <c r="MVO33" s="2"/>
      <c r="MVP33" s="2"/>
      <c r="MVQ33" s="2"/>
      <c r="MVR33" s="2"/>
      <c r="MVS33" s="2"/>
      <c r="MVT33" s="2"/>
      <c r="MVU33" s="2"/>
      <c r="MVV33" s="2"/>
      <c r="MVW33" s="2"/>
      <c r="MVX33" s="2"/>
      <c r="MVY33" s="2"/>
      <c r="MVZ33" s="2"/>
      <c r="MWA33" s="2"/>
      <c r="MWB33" s="2"/>
      <c r="MWC33" s="2"/>
      <c r="MWD33" s="2"/>
      <c r="MWE33" s="2"/>
      <c r="MWF33" s="2"/>
      <c r="MWG33" s="2"/>
      <c r="MWH33" s="2"/>
      <c r="MWI33" s="2"/>
      <c r="MWJ33" s="2"/>
      <c r="MWK33" s="2"/>
      <c r="MWL33" s="2"/>
      <c r="MWM33" s="2"/>
      <c r="MWN33" s="2"/>
      <c r="MWO33" s="2"/>
      <c r="MWP33" s="2"/>
      <c r="MWQ33" s="2"/>
      <c r="MWR33" s="2"/>
      <c r="MWS33" s="2"/>
      <c r="MWT33" s="2"/>
      <c r="MWU33" s="2"/>
      <c r="MWV33" s="2"/>
      <c r="MWW33" s="2"/>
      <c r="MWX33" s="2"/>
      <c r="MWY33" s="2"/>
      <c r="MWZ33" s="2"/>
      <c r="MXA33" s="2"/>
      <c r="MXB33" s="2"/>
      <c r="MXC33" s="2"/>
      <c r="MXD33" s="2"/>
      <c r="MXE33" s="2"/>
      <c r="MXF33" s="2"/>
      <c r="MXG33" s="2"/>
      <c r="MXH33" s="2"/>
      <c r="MXI33" s="2"/>
      <c r="MXJ33" s="2"/>
      <c r="MXK33" s="2"/>
      <c r="MXL33" s="2"/>
      <c r="MXM33" s="2"/>
      <c r="MXN33" s="2"/>
      <c r="MXO33" s="2"/>
      <c r="MXP33" s="2"/>
      <c r="MXQ33" s="2"/>
      <c r="MXR33" s="2"/>
      <c r="MXS33" s="2"/>
      <c r="MXT33" s="2"/>
      <c r="MXU33" s="2"/>
      <c r="MXV33" s="2"/>
      <c r="MXW33" s="2"/>
      <c r="MXX33" s="2"/>
      <c r="MXY33" s="2"/>
      <c r="MXZ33" s="2"/>
      <c r="MYA33" s="2"/>
      <c r="MYB33" s="2"/>
      <c r="MYC33" s="2"/>
      <c r="MYD33" s="2"/>
      <c r="MYE33" s="2"/>
      <c r="MYF33" s="2"/>
      <c r="MYG33" s="2"/>
      <c r="MYH33" s="2"/>
      <c r="MYI33" s="2"/>
      <c r="MYJ33" s="2"/>
      <c r="MYK33" s="2"/>
      <c r="MYL33" s="2"/>
      <c r="MYM33" s="2"/>
      <c r="MYN33" s="2"/>
      <c r="MYO33" s="2"/>
      <c r="MYP33" s="2"/>
      <c r="MYQ33" s="2"/>
      <c r="MYR33" s="2"/>
      <c r="MYS33" s="2"/>
      <c r="MYT33" s="2"/>
      <c r="MYU33" s="2"/>
      <c r="MYV33" s="2"/>
      <c r="MYW33" s="2"/>
      <c r="MYX33" s="2"/>
      <c r="MYY33" s="2"/>
      <c r="MYZ33" s="2"/>
      <c r="MZA33" s="2"/>
      <c r="MZB33" s="2"/>
      <c r="MZC33" s="2"/>
      <c r="MZD33" s="2"/>
      <c r="MZE33" s="2"/>
      <c r="MZF33" s="2"/>
      <c r="MZG33" s="2"/>
      <c r="MZH33" s="2"/>
      <c r="MZI33" s="2"/>
      <c r="MZJ33" s="2"/>
      <c r="MZK33" s="2"/>
      <c r="MZL33" s="2"/>
      <c r="MZM33" s="2"/>
      <c r="MZN33" s="2"/>
      <c r="MZO33" s="2"/>
      <c r="MZP33" s="2"/>
      <c r="MZQ33" s="2"/>
      <c r="MZR33" s="2"/>
      <c r="MZS33" s="2"/>
      <c r="MZT33" s="2"/>
      <c r="MZU33" s="2"/>
      <c r="MZV33" s="2"/>
      <c r="MZW33" s="2"/>
      <c r="MZX33" s="2"/>
      <c r="MZY33" s="2"/>
      <c r="MZZ33" s="2"/>
      <c r="NAA33" s="2"/>
      <c r="NAB33" s="2"/>
      <c r="NAC33" s="2"/>
      <c r="NAD33" s="2"/>
      <c r="NAE33" s="2"/>
      <c r="NAF33" s="2"/>
      <c r="NAG33" s="2"/>
      <c r="NAH33" s="2"/>
      <c r="NAI33" s="2"/>
      <c r="NAJ33" s="2"/>
      <c r="NAK33" s="2"/>
      <c r="NAL33" s="2"/>
      <c r="NAM33" s="2"/>
      <c r="NAN33" s="2"/>
      <c r="NAO33" s="2"/>
      <c r="NAP33" s="2"/>
      <c r="NAQ33" s="2"/>
      <c r="NAR33" s="2"/>
      <c r="NAS33" s="2"/>
      <c r="NAT33" s="2"/>
      <c r="NAU33" s="2"/>
      <c r="NAV33" s="2"/>
      <c r="NAW33" s="2"/>
      <c r="NAX33" s="2"/>
      <c r="NAY33" s="2"/>
      <c r="NAZ33" s="2"/>
      <c r="NBA33" s="2"/>
      <c r="NBB33" s="2"/>
      <c r="NBC33" s="2"/>
      <c r="NBD33" s="2"/>
      <c r="NBE33" s="2"/>
      <c r="NBF33" s="2"/>
      <c r="NBG33" s="2"/>
      <c r="NBH33" s="2"/>
      <c r="NBI33" s="2"/>
      <c r="NBJ33" s="2"/>
      <c r="NBK33" s="2"/>
      <c r="NBL33" s="2"/>
      <c r="NBM33" s="2"/>
      <c r="NBN33" s="2"/>
      <c r="NBO33" s="2"/>
      <c r="NBP33" s="2"/>
      <c r="NBQ33" s="2"/>
      <c r="NBR33" s="2"/>
      <c r="NBS33" s="2"/>
      <c r="NBT33" s="2"/>
      <c r="NBU33" s="2"/>
      <c r="NBV33" s="2"/>
      <c r="NBW33" s="2"/>
      <c r="NBX33" s="2"/>
      <c r="NBY33" s="2"/>
      <c r="NBZ33" s="2"/>
      <c r="NCA33" s="2"/>
      <c r="NCB33" s="2"/>
      <c r="NCC33" s="2"/>
      <c r="NCD33" s="2"/>
      <c r="NCE33" s="2"/>
      <c r="NCF33" s="2"/>
      <c r="NCG33" s="2"/>
      <c r="NCH33" s="2"/>
      <c r="NCI33" s="2"/>
      <c r="NCJ33" s="2"/>
      <c r="NCK33" s="2"/>
      <c r="NCL33" s="2"/>
      <c r="NCM33" s="2"/>
      <c r="NCN33" s="2"/>
      <c r="NCO33" s="2"/>
      <c r="NCP33" s="2"/>
      <c r="NCQ33" s="2"/>
      <c r="NCR33" s="2"/>
      <c r="NCS33" s="2"/>
      <c r="NCT33" s="2"/>
      <c r="NCU33" s="2"/>
      <c r="NCV33" s="2"/>
      <c r="NCW33" s="2"/>
      <c r="NCX33" s="2"/>
      <c r="NCY33" s="2"/>
      <c r="NCZ33" s="2"/>
      <c r="NDA33" s="2"/>
      <c r="NDB33" s="2"/>
      <c r="NDC33" s="2"/>
      <c r="NDD33" s="2"/>
      <c r="NDE33" s="2"/>
      <c r="NDF33" s="2"/>
      <c r="NDG33" s="2"/>
      <c r="NDH33" s="2"/>
      <c r="NDI33" s="2"/>
      <c r="NDJ33" s="2"/>
      <c r="NDK33" s="2"/>
      <c r="NDL33" s="2"/>
      <c r="NDM33" s="2"/>
      <c r="NDN33" s="2"/>
      <c r="NDO33" s="2"/>
      <c r="NDP33" s="2"/>
      <c r="NDQ33" s="2"/>
      <c r="NDR33" s="2"/>
      <c r="NDS33" s="2"/>
      <c r="NDT33" s="2"/>
      <c r="NDU33" s="2"/>
      <c r="NDV33" s="2"/>
      <c r="NDW33" s="2"/>
      <c r="NDX33" s="2"/>
      <c r="NDY33" s="2"/>
      <c r="NDZ33" s="2"/>
      <c r="NEA33" s="2"/>
      <c r="NEB33" s="2"/>
      <c r="NEC33" s="2"/>
      <c r="NED33" s="2"/>
      <c r="NEE33" s="2"/>
      <c r="NEF33" s="2"/>
      <c r="NEG33" s="2"/>
      <c r="NEH33" s="2"/>
      <c r="NEI33" s="2"/>
      <c r="NEJ33" s="2"/>
      <c r="NEK33" s="2"/>
      <c r="NEL33" s="2"/>
      <c r="NEM33" s="2"/>
      <c r="NEN33" s="2"/>
      <c r="NEO33" s="2"/>
      <c r="NEP33" s="2"/>
      <c r="NEQ33" s="2"/>
      <c r="NER33" s="2"/>
      <c r="NES33" s="2"/>
      <c r="NET33" s="2"/>
      <c r="NEU33" s="2"/>
      <c r="NEV33" s="2"/>
      <c r="NEW33" s="2"/>
      <c r="NEX33" s="2"/>
      <c r="NEY33" s="2"/>
      <c r="NEZ33" s="2"/>
      <c r="NFA33" s="2"/>
      <c r="NFB33" s="2"/>
      <c r="NFC33" s="2"/>
      <c r="NFD33" s="2"/>
      <c r="NFE33" s="2"/>
      <c r="NFF33" s="2"/>
      <c r="NFG33" s="2"/>
      <c r="NFH33" s="2"/>
      <c r="NFI33" s="2"/>
      <c r="NFJ33" s="2"/>
      <c r="NFK33" s="2"/>
      <c r="NFL33" s="2"/>
      <c r="NFM33" s="2"/>
      <c r="NFN33" s="2"/>
      <c r="NFO33" s="2"/>
      <c r="NFP33" s="2"/>
      <c r="NFQ33" s="2"/>
      <c r="NFR33" s="2"/>
      <c r="NFS33" s="2"/>
      <c r="NFT33" s="2"/>
      <c r="NFU33" s="2"/>
      <c r="NFV33" s="2"/>
      <c r="NFW33" s="2"/>
      <c r="NFX33" s="2"/>
      <c r="NFY33" s="2"/>
      <c r="NFZ33" s="2"/>
      <c r="NGA33" s="2"/>
      <c r="NGB33" s="2"/>
      <c r="NGC33" s="2"/>
      <c r="NGD33" s="2"/>
      <c r="NGE33" s="2"/>
      <c r="NGF33" s="2"/>
      <c r="NGG33" s="2"/>
      <c r="NGH33" s="2"/>
      <c r="NGI33" s="2"/>
      <c r="NGJ33" s="2"/>
      <c r="NGK33" s="2"/>
      <c r="NGL33" s="2"/>
      <c r="NGM33" s="2"/>
      <c r="NGN33" s="2"/>
      <c r="NGO33" s="2"/>
      <c r="NGP33" s="2"/>
      <c r="NGQ33" s="2"/>
      <c r="NGR33" s="2"/>
      <c r="NGS33" s="2"/>
      <c r="NGT33" s="2"/>
      <c r="NGU33" s="2"/>
      <c r="NGV33" s="2"/>
      <c r="NGW33" s="2"/>
      <c r="NGX33" s="2"/>
      <c r="NGY33" s="2"/>
      <c r="NGZ33" s="2"/>
      <c r="NHA33" s="2"/>
      <c r="NHB33" s="2"/>
      <c r="NHC33" s="2"/>
      <c r="NHD33" s="2"/>
      <c r="NHE33" s="2"/>
      <c r="NHF33" s="2"/>
      <c r="NHG33" s="2"/>
      <c r="NHH33" s="2"/>
      <c r="NHI33" s="2"/>
      <c r="NHJ33" s="2"/>
      <c r="NHK33" s="2"/>
      <c r="NHL33" s="2"/>
      <c r="NHM33" s="2"/>
      <c r="NHN33" s="2"/>
      <c r="NHO33" s="2"/>
      <c r="NHP33" s="2"/>
      <c r="NHQ33" s="2"/>
      <c r="NHR33" s="2"/>
      <c r="NHS33" s="2"/>
      <c r="NHT33" s="2"/>
      <c r="NHU33" s="2"/>
      <c r="NHV33" s="2"/>
      <c r="NHW33" s="2"/>
      <c r="NHX33" s="2"/>
      <c r="NHY33" s="2"/>
      <c r="NHZ33" s="2"/>
      <c r="NIA33" s="2"/>
      <c r="NIB33" s="2"/>
      <c r="NIC33" s="2"/>
      <c r="NID33" s="2"/>
      <c r="NIE33" s="2"/>
      <c r="NIF33" s="2"/>
      <c r="NIG33" s="2"/>
      <c r="NIH33" s="2"/>
      <c r="NII33" s="2"/>
      <c r="NIJ33" s="2"/>
      <c r="NIK33" s="2"/>
      <c r="NIL33" s="2"/>
      <c r="NIM33" s="2"/>
      <c r="NIN33" s="2"/>
      <c r="NIO33" s="2"/>
      <c r="NIP33" s="2"/>
      <c r="NIQ33" s="2"/>
      <c r="NIR33" s="2"/>
      <c r="NIS33" s="2"/>
      <c r="NIT33" s="2"/>
      <c r="NIU33" s="2"/>
      <c r="NIV33" s="2"/>
      <c r="NIW33" s="2"/>
      <c r="NIX33" s="2"/>
      <c r="NIY33" s="2"/>
      <c r="NIZ33" s="2"/>
      <c r="NJA33" s="2"/>
      <c r="NJB33" s="2"/>
      <c r="NJC33" s="2"/>
      <c r="NJD33" s="2"/>
      <c r="NJE33" s="2"/>
      <c r="NJF33" s="2"/>
      <c r="NJG33" s="2"/>
      <c r="NJH33" s="2"/>
      <c r="NJI33" s="2"/>
      <c r="NJJ33" s="2"/>
      <c r="NJK33" s="2"/>
      <c r="NJL33" s="2"/>
      <c r="NJM33" s="2"/>
      <c r="NJN33" s="2"/>
      <c r="NJO33" s="2"/>
      <c r="NJP33" s="2"/>
      <c r="NJQ33" s="2"/>
      <c r="NJR33" s="2"/>
      <c r="NJS33" s="2"/>
      <c r="NJT33" s="2"/>
      <c r="NJU33" s="2"/>
      <c r="NJV33" s="2"/>
      <c r="NJW33" s="2"/>
      <c r="NJX33" s="2"/>
      <c r="NJY33" s="2"/>
      <c r="NJZ33" s="2"/>
      <c r="NKA33" s="2"/>
      <c r="NKB33" s="2"/>
      <c r="NKC33" s="2"/>
      <c r="NKD33" s="2"/>
      <c r="NKE33" s="2"/>
      <c r="NKF33" s="2"/>
      <c r="NKG33" s="2"/>
      <c r="NKH33" s="2"/>
      <c r="NKI33" s="2"/>
      <c r="NKJ33" s="2"/>
      <c r="NKK33" s="2"/>
      <c r="NKL33" s="2"/>
      <c r="NKM33" s="2"/>
      <c r="NKN33" s="2"/>
      <c r="NKO33" s="2"/>
      <c r="NKP33" s="2"/>
      <c r="NKQ33" s="2"/>
      <c r="NKR33" s="2"/>
      <c r="NKS33" s="2"/>
      <c r="NKT33" s="2"/>
      <c r="NKU33" s="2"/>
      <c r="NKV33" s="2"/>
      <c r="NKW33" s="2"/>
      <c r="NKX33" s="2"/>
      <c r="NKY33" s="2"/>
      <c r="NKZ33" s="2"/>
      <c r="NLA33" s="2"/>
      <c r="NLB33" s="2"/>
      <c r="NLC33" s="2"/>
      <c r="NLD33" s="2"/>
      <c r="NLE33" s="2"/>
      <c r="NLF33" s="2"/>
      <c r="NLG33" s="2"/>
      <c r="NLH33" s="2"/>
      <c r="NLI33" s="2"/>
      <c r="NLJ33" s="2"/>
      <c r="NLK33" s="2"/>
      <c r="NLL33" s="2"/>
      <c r="NLM33" s="2"/>
      <c r="NLN33" s="2"/>
      <c r="NLO33" s="2"/>
      <c r="NLP33" s="2"/>
      <c r="NLQ33" s="2"/>
      <c r="NLR33" s="2"/>
      <c r="NLS33" s="2"/>
      <c r="NLT33" s="2"/>
      <c r="NLU33" s="2"/>
      <c r="NLV33" s="2"/>
      <c r="NLW33" s="2"/>
      <c r="NLX33" s="2"/>
      <c r="NLY33" s="2"/>
      <c r="NLZ33" s="2"/>
      <c r="NMA33" s="2"/>
      <c r="NMB33" s="2"/>
      <c r="NMC33" s="2"/>
      <c r="NMD33" s="2"/>
      <c r="NME33" s="2"/>
      <c r="NMF33" s="2"/>
      <c r="NMG33" s="2"/>
      <c r="NMH33" s="2"/>
      <c r="NMI33" s="2"/>
      <c r="NMJ33" s="2"/>
      <c r="NMK33" s="2"/>
      <c r="NML33" s="2"/>
      <c r="NMM33" s="2"/>
      <c r="NMN33" s="2"/>
      <c r="NMO33" s="2"/>
      <c r="NMP33" s="2"/>
      <c r="NMQ33" s="2"/>
      <c r="NMR33" s="2"/>
      <c r="NMS33" s="2"/>
      <c r="NMT33" s="2"/>
      <c r="NMU33" s="2"/>
      <c r="NMV33" s="2"/>
      <c r="NMW33" s="2"/>
      <c r="NMX33" s="2"/>
      <c r="NMY33" s="2"/>
      <c r="NMZ33" s="2"/>
      <c r="NNA33" s="2"/>
      <c r="NNB33" s="2"/>
      <c r="NNC33" s="2"/>
      <c r="NND33" s="2"/>
      <c r="NNE33" s="2"/>
      <c r="NNF33" s="2"/>
      <c r="NNG33" s="2"/>
      <c r="NNH33" s="2"/>
      <c r="NNI33" s="2"/>
      <c r="NNJ33" s="2"/>
      <c r="NNK33" s="2"/>
      <c r="NNL33" s="2"/>
      <c r="NNM33" s="2"/>
      <c r="NNN33" s="2"/>
      <c r="NNO33" s="2"/>
      <c r="NNP33" s="2"/>
      <c r="NNQ33" s="2"/>
      <c r="NNR33" s="2"/>
      <c r="NNS33" s="2"/>
      <c r="NNT33" s="2"/>
      <c r="NNU33" s="2"/>
      <c r="NNV33" s="2"/>
      <c r="NNW33" s="2"/>
      <c r="NNX33" s="2"/>
      <c r="NNY33" s="2"/>
      <c r="NNZ33" s="2"/>
      <c r="NOA33" s="2"/>
      <c r="NOB33" s="2"/>
      <c r="NOC33" s="2"/>
      <c r="NOD33" s="2"/>
      <c r="NOE33" s="2"/>
      <c r="NOF33" s="2"/>
      <c r="NOG33" s="2"/>
      <c r="NOH33" s="2"/>
      <c r="NOI33" s="2"/>
      <c r="NOJ33" s="2"/>
      <c r="NOK33" s="2"/>
      <c r="NOL33" s="2"/>
      <c r="NOM33" s="2"/>
      <c r="NON33" s="2"/>
      <c r="NOO33" s="2"/>
      <c r="NOP33" s="2"/>
      <c r="NOQ33" s="2"/>
      <c r="NOR33" s="2"/>
      <c r="NOS33" s="2"/>
      <c r="NOT33" s="2"/>
      <c r="NOU33" s="2"/>
      <c r="NOV33" s="2"/>
      <c r="NOW33" s="2"/>
      <c r="NOX33" s="2"/>
      <c r="NOY33" s="2"/>
      <c r="NOZ33" s="2"/>
      <c r="NPA33" s="2"/>
      <c r="NPB33" s="2"/>
      <c r="NPC33" s="2"/>
      <c r="NPD33" s="2"/>
      <c r="NPE33" s="2"/>
      <c r="NPF33" s="2"/>
      <c r="NPG33" s="2"/>
      <c r="NPH33" s="2"/>
      <c r="NPI33" s="2"/>
      <c r="NPJ33" s="2"/>
      <c r="NPK33" s="2"/>
      <c r="NPL33" s="2"/>
      <c r="NPM33" s="2"/>
      <c r="NPN33" s="2"/>
      <c r="NPO33" s="2"/>
      <c r="NPP33" s="2"/>
      <c r="NPQ33" s="2"/>
      <c r="NPR33" s="2"/>
      <c r="NPS33" s="2"/>
      <c r="NPT33" s="2"/>
      <c r="NPU33" s="2"/>
      <c r="NPV33" s="2"/>
      <c r="NPW33" s="2"/>
      <c r="NPX33" s="2"/>
      <c r="NPY33" s="2"/>
      <c r="NPZ33" s="2"/>
      <c r="NQA33" s="2"/>
      <c r="NQB33" s="2"/>
      <c r="NQC33" s="2"/>
      <c r="NQD33" s="2"/>
      <c r="NQE33" s="2"/>
      <c r="NQF33" s="2"/>
      <c r="NQG33" s="2"/>
      <c r="NQH33" s="2"/>
      <c r="NQI33" s="2"/>
      <c r="NQJ33" s="2"/>
      <c r="NQK33" s="2"/>
      <c r="NQL33" s="2"/>
      <c r="NQM33" s="2"/>
      <c r="NQN33" s="2"/>
      <c r="NQO33" s="2"/>
      <c r="NQP33" s="2"/>
      <c r="NQQ33" s="2"/>
      <c r="NQR33" s="2"/>
      <c r="NQS33" s="2"/>
      <c r="NQT33" s="2"/>
      <c r="NQU33" s="2"/>
      <c r="NQV33" s="2"/>
      <c r="NQW33" s="2"/>
      <c r="NQX33" s="2"/>
      <c r="NQY33" s="2"/>
      <c r="NQZ33" s="2"/>
      <c r="NRA33" s="2"/>
      <c r="NRB33" s="2"/>
      <c r="NRC33" s="2"/>
      <c r="NRD33" s="2"/>
      <c r="NRE33" s="2"/>
      <c r="NRF33" s="2"/>
      <c r="NRG33" s="2"/>
      <c r="NRH33" s="2"/>
      <c r="NRI33" s="2"/>
      <c r="NRJ33" s="2"/>
      <c r="NRK33" s="2"/>
      <c r="NRL33" s="2"/>
      <c r="NRM33" s="2"/>
      <c r="NRN33" s="2"/>
      <c r="NRO33" s="2"/>
      <c r="NRP33" s="2"/>
      <c r="NRQ33" s="2"/>
      <c r="NRR33" s="2"/>
      <c r="NRS33" s="2"/>
      <c r="NRT33" s="2"/>
      <c r="NRU33" s="2"/>
      <c r="NRV33" s="2"/>
      <c r="NRW33" s="2"/>
      <c r="NRX33" s="2"/>
      <c r="NRY33" s="2"/>
      <c r="NRZ33" s="2"/>
      <c r="NSA33" s="2"/>
      <c r="NSB33" s="2"/>
      <c r="NSC33" s="2"/>
      <c r="NSD33" s="2"/>
      <c r="NSE33" s="2"/>
      <c r="NSF33" s="2"/>
      <c r="NSG33" s="2"/>
      <c r="NSH33" s="2"/>
      <c r="NSI33" s="2"/>
      <c r="NSJ33" s="2"/>
      <c r="NSK33" s="2"/>
      <c r="NSL33" s="2"/>
      <c r="NSM33" s="2"/>
      <c r="NSN33" s="2"/>
      <c r="NSO33" s="2"/>
      <c r="NSP33" s="2"/>
      <c r="NSQ33" s="2"/>
      <c r="NSR33" s="2"/>
      <c r="NSS33" s="2"/>
      <c r="NST33" s="2"/>
      <c r="NSU33" s="2"/>
      <c r="NSV33" s="2"/>
      <c r="NSW33" s="2"/>
      <c r="NSX33" s="2"/>
      <c r="NSY33" s="2"/>
      <c r="NSZ33" s="2"/>
      <c r="NTA33" s="2"/>
      <c r="NTB33" s="2"/>
      <c r="NTC33" s="2"/>
      <c r="NTD33" s="2"/>
      <c r="NTE33" s="2"/>
      <c r="NTF33" s="2"/>
      <c r="NTG33" s="2"/>
      <c r="NTH33" s="2"/>
      <c r="NTI33" s="2"/>
      <c r="NTJ33" s="2"/>
      <c r="NTK33" s="2"/>
      <c r="NTL33" s="2"/>
      <c r="NTM33" s="2"/>
      <c r="NTN33" s="2"/>
      <c r="NTO33" s="2"/>
      <c r="NTP33" s="2"/>
      <c r="NTQ33" s="2"/>
      <c r="NTR33" s="2"/>
      <c r="NTS33" s="2"/>
      <c r="NTT33" s="2"/>
      <c r="NTU33" s="2"/>
      <c r="NTV33" s="2"/>
      <c r="NTW33" s="2"/>
      <c r="NTX33" s="2"/>
      <c r="NTY33" s="2"/>
      <c r="NTZ33" s="2"/>
      <c r="NUA33" s="2"/>
      <c r="NUB33" s="2"/>
      <c r="NUC33" s="2"/>
      <c r="NUD33" s="2"/>
      <c r="NUE33" s="2"/>
      <c r="NUF33" s="2"/>
      <c r="NUG33" s="2"/>
      <c r="NUH33" s="2"/>
      <c r="NUI33" s="2"/>
      <c r="NUJ33" s="2"/>
      <c r="NUK33" s="2"/>
      <c r="NUL33" s="2"/>
      <c r="NUM33" s="2"/>
      <c r="NUN33" s="2"/>
      <c r="NUO33" s="2"/>
      <c r="NUP33" s="2"/>
      <c r="NUQ33" s="2"/>
      <c r="NUR33" s="2"/>
      <c r="NUS33" s="2"/>
      <c r="NUT33" s="2"/>
      <c r="NUU33" s="2"/>
      <c r="NUV33" s="2"/>
      <c r="NUW33" s="2"/>
      <c r="NUX33" s="2"/>
      <c r="NUY33" s="2"/>
      <c r="NUZ33" s="2"/>
      <c r="NVA33" s="2"/>
      <c r="NVB33" s="2"/>
      <c r="NVC33" s="2"/>
      <c r="NVD33" s="2"/>
      <c r="NVE33" s="2"/>
      <c r="NVF33" s="2"/>
      <c r="NVG33" s="2"/>
      <c r="NVH33" s="2"/>
      <c r="NVI33" s="2"/>
      <c r="NVJ33" s="2"/>
      <c r="NVK33" s="2"/>
      <c r="NVL33" s="2"/>
      <c r="NVM33" s="2"/>
      <c r="NVN33" s="2"/>
      <c r="NVO33" s="2"/>
      <c r="NVP33" s="2"/>
      <c r="NVQ33" s="2"/>
      <c r="NVR33" s="2"/>
      <c r="NVS33" s="2"/>
      <c r="NVT33" s="2"/>
      <c r="NVU33" s="2"/>
      <c r="NVV33" s="2"/>
      <c r="NVW33" s="2"/>
      <c r="NVX33" s="2"/>
      <c r="NVY33" s="2"/>
      <c r="NVZ33" s="2"/>
      <c r="NWA33" s="2"/>
      <c r="NWB33" s="2"/>
      <c r="NWC33" s="2"/>
      <c r="NWD33" s="2"/>
      <c r="NWE33" s="2"/>
      <c r="NWF33" s="2"/>
      <c r="NWG33" s="2"/>
      <c r="NWH33" s="2"/>
      <c r="NWI33" s="2"/>
      <c r="NWJ33" s="2"/>
      <c r="NWK33" s="2"/>
      <c r="NWL33" s="2"/>
      <c r="NWM33" s="2"/>
      <c r="NWN33" s="2"/>
      <c r="NWO33" s="2"/>
      <c r="NWP33" s="2"/>
      <c r="NWQ33" s="2"/>
      <c r="NWR33" s="2"/>
      <c r="NWS33" s="2"/>
      <c r="NWT33" s="2"/>
      <c r="NWU33" s="2"/>
      <c r="NWV33" s="2"/>
      <c r="NWW33" s="2"/>
      <c r="NWX33" s="2"/>
      <c r="NWY33" s="2"/>
      <c r="NWZ33" s="2"/>
      <c r="NXA33" s="2"/>
      <c r="NXB33" s="2"/>
      <c r="NXC33" s="2"/>
      <c r="NXD33" s="2"/>
      <c r="NXE33" s="2"/>
      <c r="NXF33" s="2"/>
      <c r="NXG33" s="2"/>
      <c r="NXH33" s="2"/>
      <c r="NXI33" s="2"/>
      <c r="NXJ33" s="2"/>
      <c r="NXK33" s="2"/>
      <c r="NXL33" s="2"/>
      <c r="NXM33" s="2"/>
      <c r="NXN33" s="2"/>
      <c r="NXO33" s="2"/>
      <c r="NXP33" s="2"/>
      <c r="NXQ33" s="2"/>
      <c r="NXR33" s="2"/>
      <c r="NXS33" s="2"/>
      <c r="NXT33" s="2"/>
      <c r="NXU33" s="2"/>
      <c r="NXV33" s="2"/>
      <c r="NXW33" s="2"/>
      <c r="NXX33" s="2"/>
      <c r="NXY33" s="2"/>
      <c r="NXZ33" s="2"/>
      <c r="NYA33" s="2"/>
      <c r="NYB33" s="2"/>
      <c r="NYC33" s="2"/>
      <c r="NYD33" s="2"/>
      <c r="NYE33" s="2"/>
      <c r="NYF33" s="2"/>
      <c r="NYG33" s="2"/>
      <c r="NYH33" s="2"/>
      <c r="NYI33" s="2"/>
      <c r="NYJ33" s="2"/>
      <c r="NYK33" s="2"/>
      <c r="NYL33" s="2"/>
      <c r="NYM33" s="2"/>
      <c r="NYN33" s="2"/>
      <c r="NYO33" s="2"/>
      <c r="NYP33" s="2"/>
      <c r="NYQ33" s="2"/>
      <c r="NYR33" s="2"/>
      <c r="NYS33" s="2"/>
      <c r="NYT33" s="2"/>
      <c r="NYU33" s="2"/>
      <c r="NYV33" s="2"/>
      <c r="NYW33" s="2"/>
      <c r="NYX33" s="2"/>
      <c r="NYY33" s="2"/>
      <c r="NYZ33" s="2"/>
      <c r="NZA33" s="2"/>
      <c r="NZB33" s="2"/>
      <c r="NZC33" s="2"/>
      <c r="NZD33" s="2"/>
      <c r="NZE33" s="2"/>
      <c r="NZF33" s="2"/>
      <c r="NZG33" s="2"/>
      <c r="NZH33" s="2"/>
      <c r="NZI33" s="2"/>
      <c r="NZJ33" s="2"/>
      <c r="NZK33" s="2"/>
      <c r="NZL33" s="2"/>
      <c r="NZM33" s="2"/>
      <c r="NZN33" s="2"/>
      <c r="NZO33" s="2"/>
      <c r="NZP33" s="2"/>
      <c r="NZQ33" s="2"/>
      <c r="NZR33" s="2"/>
      <c r="NZS33" s="2"/>
      <c r="NZT33" s="2"/>
      <c r="NZU33" s="2"/>
      <c r="NZV33" s="2"/>
      <c r="NZW33" s="2"/>
      <c r="NZX33" s="2"/>
      <c r="NZY33" s="2"/>
      <c r="NZZ33" s="2"/>
      <c r="OAA33" s="2"/>
      <c r="OAB33" s="2"/>
      <c r="OAC33" s="2"/>
      <c r="OAD33" s="2"/>
      <c r="OAE33" s="2"/>
      <c r="OAF33" s="2"/>
      <c r="OAG33" s="2"/>
      <c r="OAH33" s="2"/>
      <c r="OAI33" s="2"/>
      <c r="OAJ33" s="2"/>
      <c r="OAK33" s="2"/>
      <c r="OAL33" s="2"/>
      <c r="OAM33" s="2"/>
      <c r="OAN33" s="2"/>
      <c r="OAO33" s="2"/>
      <c r="OAP33" s="2"/>
      <c r="OAQ33" s="2"/>
      <c r="OAR33" s="2"/>
      <c r="OAS33" s="2"/>
      <c r="OAT33" s="2"/>
      <c r="OAU33" s="2"/>
      <c r="OAV33" s="2"/>
      <c r="OAW33" s="2"/>
      <c r="OAX33" s="2"/>
      <c r="OAY33" s="2"/>
      <c r="OAZ33" s="2"/>
      <c r="OBA33" s="2"/>
      <c r="OBB33" s="2"/>
      <c r="OBC33" s="2"/>
      <c r="OBD33" s="2"/>
      <c r="OBE33" s="2"/>
      <c r="OBF33" s="2"/>
      <c r="OBG33" s="2"/>
      <c r="OBH33" s="2"/>
      <c r="OBI33" s="2"/>
      <c r="OBJ33" s="2"/>
      <c r="OBK33" s="2"/>
      <c r="OBL33" s="2"/>
      <c r="OBM33" s="2"/>
      <c r="OBN33" s="2"/>
      <c r="OBO33" s="2"/>
      <c r="OBP33" s="2"/>
      <c r="OBQ33" s="2"/>
      <c r="OBR33" s="2"/>
      <c r="OBS33" s="2"/>
      <c r="OBT33" s="2"/>
      <c r="OBU33" s="2"/>
      <c r="OBV33" s="2"/>
      <c r="OBW33" s="2"/>
      <c r="OBX33" s="2"/>
      <c r="OBY33" s="2"/>
      <c r="OBZ33" s="2"/>
      <c r="OCA33" s="2"/>
      <c r="OCB33" s="2"/>
      <c r="OCC33" s="2"/>
      <c r="OCD33" s="2"/>
      <c r="OCE33" s="2"/>
      <c r="OCF33" s="2"/>
      <c r="OCG33" s="2"/>
      <c r="OCH33" s="2"/>
      <c r="OCI33" s="2"/>
      <c r="OCJ33" s="2"/>
      <c r="OCK33" s="2"/>
      <c r="OCL33" s="2"/>
      <c r="OCM33" s="2"/>
      <c r="OCN33" s="2"/>
      <c r="OCO33" s="2"/>
      <c r="OCP33" s="2"/>
      <c r="OCQ33" s="2"/>
      <c r="OCR33" s="2"/>
      <c r="OCS33" s="2"/>
      <c r="OCT33" s="2"/>
      <c r="OCU33" s="2"/>
      <c r="OCV33" s="2"/>
      <c r="OCW33" s="2"/>
      <c r="OCX33" s="2"/>
      <c r="OCY33" s="2"/>
      <c r="OCZ33" s="2"/>
      <c r="ODA33" s="2"/>
      <c r="ODB33" s="2"/>
      <c r="ODC33" s="2"/>
      <c r="ODD33" s="2"/>
      <c r="ODE33" s="2"/>
      <c r="ODF33" s="2"/>
      <c r="ODG33" s="2"/>
      <c r="ODH33" s="2"/>
      <c r="ODI33" s="2"/>
      <c r="ODJ33" s="2"/>
      <c r="ODK33" s="2"/>
      <c r="ODL33" s="2"/>
      <c r="ODM33" s="2"/>
      <c r="ODN33" s="2"/>
      <c r="ODO33" s="2"/>
      <c r="ODP33" s="2"/>
      <c r="ODQ33" s="2"/>
      <c r="ODR33" s="2"/>
      <c r="ODS33" s="2"/>
      <c r="ODT33" s="2"/>
      <c r="ODU33" s="2"/>
      <c r="ODV33" s="2"/>
      <c r="ODW33" s="2"/>
      <c r="ODX33" s="2"/>
      <c r="ODY33" s="2"/>
      <c r="ODZ33" s="2"/>
      <c r="OEA33" s="2"/>
      <c r="OEB33" s="2"/>
      <c r="OEC33" s="2"/>
      <c r="OED33" s="2"/>
      <c r="OEE33" s="2"/>
      <c r="OEF33" s="2"/>
      <c r="OEG33" s="2"/>
      <c r="OEH33" s="2"/>
      <c r="OEI33" s="2"/>
      <c r="OEJ33" s="2"/>
      <c r="OEK33" s="2"/>
      <c r="OEL33" s="2"/>
      <c r="OEM33" s="2"/>
      <c r="OEN33" s="2"/>
      <c r="OEO33" s="2"/>
      <c r="OEP33" s="2"/>
      <c r="OEQ33" s="2"/>
      <c r="OER33" s="2"/>
      <c r="OES33" s="2"/>
      <c r="OET33" s="2"/>
      <c r="OEU33" s="2"/>
      <c r="OEV33" s="2"/>
      <c r="OEW33" s="2"/>
      <c r="OEX33" s="2"/>
      <c r="OEY33" s="2"/>
      <c r="OEZ33" s="2"/>
      <c r="OFA33" s="2"/>
      <c r="OFB33" s="2"/>
      <c r="OFC33" s="2"/>
      <c r="OFD33" s="2"/>
      <c r="OFE33" s="2"/>
      <c r="OFF33" s="2"/>
      <c r="OFG33" s="2"/>
      <c r="OFH33" s="2"/>
      <c r="OFI33" s="2"/>
      <c r="OFJ33" s="2"/>
      <c r="OFK33" s="2"/>
      <c r="OFL33" s="2"/>
      <c r="OFM33" s="2"/>
      <c r="OFN33" s="2"/>
      <c r="OFO33" s="2"/>
      <c r="OFP33" s="2"/>
      <c r="OFQ33" s="2"/>
      <c r="OFR33" s="2"/>
      <c r="OFS33" s="2"/>
      <c r="OFT33" s="2"/>
      <c r="OFU33" s="2"/>
      <c r="OFV33" s="2"/>
      <c r="OFW33" s="2"/>
      <c r="OFX33" s="2"/>
      <c r="OFY33" s="2"/>
      <c r="OFZ33" s="2"/>
      <c r="OGA33" s="2"/>
      <c r="OGB33" s="2"/>
      <c r="OGC33" s="2"/>
      <c r="OGD33" s="2"/>
      <c r="OGE33" s="2"/>
      <c r="OGF33" s="2"/>
      <c r="OGG33" s="2"/>
      <c r="OGH33" s="2"/>
      <c r="OGI33" s="2"/>
      <c r="OGJ33" s="2"/>
      <c r="OGK33" s="2"/>
      <c r="OGL33" s="2"/>
      <c r="OGM33" s="2"/>
      <c r="OGN33" s="2"/>
      <c r="OGO33" s="2"/>
      <c r="OGP33" s="2"/>
      <c r="OGQ33" s="2"/>
      <c r="OGR33" s="2"/>
      <c r="OGS33" s="2"/>
      <c r="OGT33" s="2"/>
      <c r="OGU33" s="2"/>
      <c r="OGV33" s="2"/>
      <c r="OGW33" s="2"/>
      <c r="OGX33" s="2"/>
      <c r="OGY33" s="2"/>
      <c r="OGZ33" s="2"/>
      <c r="OHA33" s="2"/>
      <c r="OHB33" s="2"/>
      <c r="OHC33" s="2"/>
      <c r="OHD33" s="2"/>
      <c r="OHE33" s="2"/>
      <c r="OHF33" s="2"/>
      <c r="OHG33" s="2"/>
      <c r="OHH33" s="2"/>
      <c r="OHI33" s="2"/>
      <c r="OHJ33" s="2"/>
      <c r="OHK33" s="2"/>
      <c r="OHL33" s="2"/>
      <c r="OHM33" s="2"/>
      <c r="OHN33" s="2"/>
      <c r="OHO33" s="2"/>
      <c r="OHP33" s="2"/>
      <c r="OHQ33" s="2"/>
      <c r="OHR33" s="2"/>
      <c r="OHS33" s="2"/>
      <c r="OHT33" s="2"/>
      <c r="OHU33" s="2"/>
      <c r="OHV33" s="2"/>
      <c r="OHW33" s="2"/>
      <c r="OHX33" s="2"/>
      <c r="OHY33" s="2"/>
      <c r="OHZ33" s="2"/>
      <c r="OIA33" s="2"/>
      <c r="OIB33" s="2"/>
      <c r="OIC33" s="2"/>
      <c r="OID33" s="2"/>
      <c r="OIE33" s="2"/>
      <c r="OIF33" s="2"/>
      <c r="OIG33" s="2"/>
      <c r="OIH33" s="2"/>
      <c r="OII33" s="2"/>
      <c r="OIJ33" s="2"/>
      <c r="OIK33" s="2"/>
      <c r="OIL33" s="2"/>
      <c r="OIM33" s="2"/>
      <c r="OIN33" s="2"/>
      <c r="OIO33" s="2"/>
      <c r="OIP33" s="2"/>
      <c r="OIQ33" s="2"/>
      <c r="OIR33" s="2"/>
      <c r="OIS33" s="2"/>
      <c r="OIT33" s="2"/>
      <c r="OIU33" s="2"/>
      <c r="OIV33" s="2"/>
      <c r="OIW33" s="2"/>
      <c r="OIX33" s="2"/>
      <c r="OIY33" s="2"/>
      <c r="OIZ33" s="2"/>
      <c r="OJA33" s="2"/>
      <c r="OJB33" s="2"/>
      <c r="OJC33" s="2"/>
      <c r="OJD33" s="2"/>
      <c r="OJE33" s="2"/>
      <c r="OJF33" s="2"/>
      <c r="OJG33" s="2"/>
      <c r="OJH33" s="2"/>
      <c r="OJI33" s="2"/>
      <c r="OJJ33" s="2"/>
      <c r="OJK33" s="2"/>
      <c r="OJL33" s="2"/>
      <c r="OJM33" s="2"/>
      <c r="OJN33" s="2"/>
      <c r="OJO33" s="2"/>
      <c r="OJP33" s="2"/>
      <c r="OJQ33" s="2"/>
      <c r="OJR33" s="2"/>
      <c r="OJS33" s="2"/>
      <c r="OJT33" s="2"/>
      <c r="OJU33" s="2"/>
      <c r="OJV33" s="2"/>
      <c r="OJW33" s="2"/>
      <c r="OJX33" s="2"/>
      <c r="OJY33" s="2"/>
      <c r="OJZ33" s="2"/>
      <c r="OKA33" s="2"/>
      <c r="OKB33" s="2"/>
      <c r="OKC33" s="2"/>
      <c r="OKD33" s="2"/>
      <c r="OKE33" s="2"/>
      <c r="OKF33" s="2"/>
      <c r="OKG33" s="2"/>
      <c r="OKH33" s="2"/>
      <c r="OKI33" s="2"/>
      <c r="OKJ33" s="2"/>
      <c r="OKK33" s="2"/>
      <c r="OKL33" s="2"/>
      <c r="OKM33" s="2"/>
      <c r="OKN33" s="2"/>
      <c r="OKO33" s="2"/>
      <c r="OKP33" s="2"/>
      <c r="OKQ33" s="2"/>
      <c r="OKR33" s="2"/>
      <c r="OKS33" s="2"/>
      <c r="OKT33" s="2"/>
      <c r="OKU33" s="2"/>
      <c r="OKV33" s="2"/>
      <c r="OKW33" s="2"/>
      <c r="OKX33" s="2"/>
      <c r="OKY33" s="2"/>
      <c r="OKZ33" s="2"/>
      <c r="OLA33" s="2"/>
      <c r="OLB33" s="2"/>
      <c r="OLC33" s="2"/>
      <c r="OLD33" s="2"/>
      <c r="OLE33" s="2"/>
      <c r="OLF33" s="2"/>
      <c r="OLG33" s="2"/>
      <c r="OLH33" s="2"/>
      <c r="OLI33" s="2"/>
      <c r="OLJ33" s="2"/>
      <c r="OLK33" s="2"/>
      <c r="OLL33" s="2"/>
      <c r="OLM33" s="2"/>
      <c r="OLN33" s="2"/>
      <c r="OLO33" s="2"/>
      <c r="OLP33" s="2"/>
      <c r="OLQ33" s="2"/>
      <c r="OLR33" s="2"/>
      <c r="OLS33" s="2"/>
      <c r="OLT33" s="2"/>
      <c r="OLU33" s="2"/>
      <c r="OLV33" s="2"/>
      <c r="OLW33" s="2"/>
      <c r="OLX33" s="2"/>
      <c r="OLY33" s="2"/>
      <c r="OLZ33" s="2"/>
      <c r="OMA33" s="2"/>
      <c r="OMB33" s="2"/>
      <c r="OMC33" s="2"/>
      <c r="OMD33" s="2"/>
      <c r="OME33" s="2"/>
      <c r="OMF33" s="2"/>
      <c r="OMG33" s="2"/>
      <c r="OMH33" s="2"/>
      <c r="OMI33" s="2"/>
      <c r="OMJ33" s="2"/>
      <c r="OMK33" s="2"/>
      <c r="OML33" s="2"/>
      <c r="OMM33" s="2"/>
      <c r="OMN33" s="2"/>
      <c r="OMO33" s="2"/>
      <c r="OMP33" s="2"/>
      <c r="OMQ33" s="2"/>
      <c r="OMR33" s="2"/>
      <c r="OMS33" s="2"/>
      <c r="OMT33" s="2"/>
      <c r="OMU33" s="2"/>
      <c r="OMV33" s="2"/>
      <c r="OMW33" s="2"/>
      <c r="OMX33" s="2"/>
      <c r="OMY33" s="2"/>
      <c r="OMZ33" s="2"/>
      <c r="ONA33" s="2"/>
      <c r="ONB33" s="2"/>
      <c r="ONC33" s="2"/>
      <c r="OND33" s="2"/>
      <c r="ONE33" s="2"/>
      <c r="ONF33" s="2"/>
      <c r="ONG33" s="2"/>
      <c r="ONH33" s="2"/>
      <c r="ONI33" s="2"/>
      <c r="ONJ33" s="2"/>
      <c r="ONK33" s="2"/>
      <c r="ONL33" s="2"/>
      <c r="ONM33" s="2"/>
      <c r="ONN33" s="2"/>
      <c r="ONO33" s="2"/>
      <c r="ONP33" s="2"/>
      <c r="ONQ33" s="2"/>
      <c r="ONR33" s="2"/>
      <c r="ONS33" s="2"/>
      <c r="ONT33" s="2"/>
      <c r="ONU33" s="2"/>
      <c r="ONV33" s="2"/>
      <c r="ONW33" s="2"/>
      <c r="ONX33" s="2"/>
      <c r="ONY33" s="2"/>
      <c r="ONZ33" s="2"/>
      <c r="OOA33" s="2"/>
      <c r="OOB33" s="2"/>
      <c r="OOC33" s="2"/>
      <c r="OOD33" s="2"/>
      <c r="OOE33" s="2"/>
      <c r="OOF33" s="2"/>
      <c r="OOG33" s="2"/>
      <c r="OOH33" s="2"/>
      <c r="OOI33" s="2"/>
      <c r="OOJ33" s="2"/>
      <c r="OOK33" s="2"/>
      <c r="OOL33" s="2"/>
      <c r="OOM33" s="2"/>
      <c r="OON33" s="2"/>
      <c r="OOO33" s="2"/>
      <c r="OOP33" s="2"/>
      <c r="OOQ33" s="2"/>
      <c r="OOR33" s="2"/>
      <c r="OOS33" s="2"/>
      <c r="OOT33" s="2"/>
      <c r="OOU33" s="2"/>
      <c r="OOV33" s="2"/>
      <c r="OOW33" s="2"/>
      <c r="OOX33" s="2"/>
      <c r="OOY33" s="2"/>
      <c r="OOZ33" s="2"/>
      <c r="OPA33" s="2"/>
      <c r="OPB33" s="2"/>
      <c r="OPC33" s="2"/>
      <c r="OPD33" s="2"/>
      <c r="OPE33" s="2"/>
      <c r="OPF33" s="2"/>
      <c r="OPG33" s="2"/>
      <c r="OPH33" s="2"/>
      <c r="OPI33" s="2"/>
      <c r="OPJ33" s="2"/>
      <c r="OPK33" s="2"/>
      <c r="OPL33" s="2"/>
      <c r="OPM33" s="2"/>
      <c r="OPN33" s="2"/>
      <c r="OPO33" s="2"/>
      <c r="OPP33" s="2"/>
      <c r="OPQ33" s="2"/>
      <c r="OPR33" s="2"/>
      <c r="OPS33" s="2"/>
      <c r="OPT33" s="2"/>
      <c r="OPU33" s="2"/>
      <c r="OPV33" s="2"/>
      <c r="OPW33" s="2"/>
      <c r="OPX33" s="2"/>
      <c r="OPY33" s="2"/>
      <c r="OPZ33" s="2"/>
      <c r="OQA33" s="2"/>
      <c r="OQB33" s="2"/>
      <c r="OQC33" s="2"/>
      <c r="OQD33" s="2"/>
      <c r="OQE33" s="2"/>
      <c r="OQF33" s="2"/>
      <c r="OQG33" s="2"/>
      <c r="OQH33" s="2"/>
      <c r="OQI33" s="2"/>
      <c r="OQJ33" s="2"/>
      <c r="OQK33" s="2"/>
      <c r="OQL33" s="2"/>
      <c r="OQM33" s="2"/>
      <c r="OQN33" s="2"/>
      <c r="OQO33" s="2"/>
      <c r="OQP33" s="2"/>
      <c r="OQQ33" s="2"/>
      <c r="OQR33" s="2"/>
      <c r="OQS33" s="2"/>
      <c r="OQT33" s="2"/>
      <c r="OQU33" s="2"/>
      <c r="OQV33" s="2"/>
      <c r="OQW33" s="2"/>
      <c r="OQX33" s="2"/>
      <c r="OQY33" s="2"/>
      <c r="OQZ33" s="2"/>
      <c r="ORA33" s="2"/>
      <c r="ORB33" s="2"/>
      <c r="ORC33" s="2"/>
      <c r="ORD33" s="2"/>
      <c r="ORE33" s="2"/>
      <c r="ORF33" s="2"/>
      <c r="ORG33" s="2"/>
      <c r="ORH33" s="2"/>
      <c r="ORI33" s="2"/>
      <c r="ORJ33" s="2"/>
      <c r="ORK33" s="2"/>
      <c r="ORL33" s="2"/>
      <c r="ORM33" s="2"/>
      <c r="ORN33" s="2"/>
      <c r="ORO33" s="2"/>
      <c r="ORP33" s="2"/>
      <c r="ORQ33" s="2"/>
      <c r="ORR33" s="2"/>
      <c r="ORS33" s="2"/>
      <c r="ORT33" s="2"/>
      <c r="ORU33" s="2"/>
      <c r="ORV33" s="2"/>
      <c r="ORW33" s="2"/>
      <c r="ORX33" s="2"/>
      <c r="ORY33" s="2"/>
      <c r="ORZ33" s="2"/>
      <c r="OSA33" s="2"/>
      <c r="OSB33" s="2"/>
      <c r="OSC33" s="2"/>
      <c r="OSD33" s="2"/>
      <c r="OSE33" s="2"/>
      <c r="OSF33" s="2"/>
      <c r="OSG33" s="2"/>
      <c r="OSH33" s="2"/>
      <c r="OSI33" s="2"/>
      <c r="OSJ33" s="2"/>
      <c r="OSK33" s="2"/>
      <c r="OSL33" s="2"/>
      <c r="OSM33" s="2"/>
      <c r="OSN33" s="2"/>
      <c r="OSO33" s="2"/>
      <c r="OSP33" s="2"/>
      <c r="OSQ33" s="2"/>
      <c r="OSR33" s="2"/>
      <c r="OSS33" s="2"/>
      <c r="OST33" s="2"/>
      <c r="OSU33" s="2"/>
      <c r="OSV33" s="2"/>
      <c r="OSW33" s="2"/>
      <c r="OSX33" s="2"/>
      <c r="OSY33" s="2"/>
      <c r="OSZ33" s="2"/>
      <c r="OTA33" s="2"/>
      <c r="OTB33" s="2"/>
      <c r="OTC33" s="2"/>
      <c r="OTD33" s="2"/>
      <c r="OTE33" s="2"/>
      <c r="OTF33" s="2"/>
      <c r="OTG33" s="2"/>
      <c r="OTH33" s="2"/>
      <c r="OTI33" s="2"/>
      <c r="OTJ33" s="2"/>
      <c r="OTK33" s="2"/>
      <c r="OTL33" s="2"/>
      <c r="OTM33" s="2"/>
      <c r="OTN33" s="2"/>
      <c r="OTO33" s="2"/>
      <c r="OTP33" s="2"/>
      <c r="OTQ33" s="2"/>
      <c r="OTR33" s="2"/>
      <c r="OTS33" s="2"/>
      <c r="OTT33" s="2"/>
      <c r="OTU33" s="2"/>
      <c r="OTV33" s="2"/>
      <c r="OTW33" s="2"/>
      <c r="OTX33" s="2"/>
      <c r="OTY33" s="2"/>
      <c r="OTZ33" s="2"/>
      <c r="OUA33" s="2"/>
      <c r="OUB33" s="2"/>
      <c r="OUC33" s="2"/>
      <c r="OUD33" s="2"/>
      <c r="OUE33" s="2"/>
      <c r="OUF33" s="2"/>
      <c r="OUG33" s="2"/>
      <c r="OUH33" s="2"/>
      <c r="OUI33" s="2"/>
      <c r="OUJ33" s="2"/>
      <c r="OUK33" s="2"/>
      <c r="OUL33" s="2"/>
      <c r="OUM33" s="2"/>
      <c r="OUN33" s="2"/>
      <c r="OUO33" s="2"/>
      <c r="OUP33" s="2"/>
      <c r="OUQ33" s="2"/>
      <c r="OUR33" s="2"/>
      <c r="OUS33" s="2"/>
      <c r="OUT33" s="2"/>
      <c r="OUU33" s="2"/>
      <c r="OUV33" s="2"/>
      <c r="OUW33" s="2"/>
      <c r="OUX33" s="2"/>
      <c r="OUY33" s="2"/>
      <c r="OUZ33" s="2"/>
      <c r="OVA33" s="2"/>
      <c r="OVB33" s="2"/>
      <c r="OVC33" s="2"/>
      <c r="OVD33" s="2"/>
      <c r="OVE33" s="2"/>
      <c r="OVF33" s="2"/>
      <c r="OVG33" s="2"/>
      <c r="OVH33" s="2"/>
      <c r="OVI33" s="2"/>
      <c r="OVJ33" s="2"/>
      <c r="OVK33" s="2"/>
      <c r="OVL33" s="2"/>
      <c r="OVM33" s="2"/>
      <c r="OVN33" s="2"/>
      <c r="OVO33" s="2"/>
      <c r="OVP33" s="2"/>
      <c r="OVQ33" s="2"/>
      <c r="OVR33" s="2"/>
      <c r="OVS33" s="2"/>
      <c r="OVT33" s="2"/>
      <c r="OVU33" s="2"/>
      <c r="OVV33" s="2"/>
      <c r="OVW33" s="2"/>
      <c r="OVX33" s="2"/>
      <c r="OVY33" s="2"/>
      <c r="OVZ33" s="2"/>
      <c r="OWA33" s="2"/>
      <c r="OWB33" s="2"/>
      <c r="OWC33" s="2"/>
      <c r="OWD33" s="2"/>
      <c r="OWE33" s="2"/>
      <c r="OWF33" s="2"/>
      <c r="OWG33" s="2"/>
      <c r="OWH33" s="2"/>
      <c r="OWI33" s="2"/>
      <c r="OWJ33" s="2"/>
      <c r="OWK33" s="2"/>
      <c r="OWL33" s="2"/>
      <c r="OWM33" s="2"/>
      <c r="OWN33" s="2"/>
      <c r="OWO33" s="2"/>
      <c r="OWP33" s="2"/>
      <c r="OWQ33" s="2"/>
      <c r="OWR33" s="2"/>
      <c r="OWS33" s="2"/>
      <c r="OWT33" s="2"/>
      <c r="OWU33" s="2"/>
      <c r="OWV33" s="2"/>
      <c r="OWW33" s="2"/>
      <c r="OWX33" s="2"/>
      <c r="OWY33" s="2"/>
      <c r="OWZ33" s="2"/>
      <c r="OXA33" s="2"/>
      <c r="OXB33" s="2"/>
      <c r="OXC33" s="2"/>
      <c r="OXD33" s="2"/>
      <c r="OXE33" s="2"/>
      <c r="OXF33" s="2"/>
      <c r="OXG33" s="2"/>
      <c r="OXH33" s="2"/>
      <c r="OXI33" s="2"/>
      <c r="OXJ33" s="2"/>
      <c r="OXK33" s="2"/>
      <c r="OXL33" s="2"/>
      <c r="OXM33" s="2"/>
      <c r="OXN33" s="2"/>
      <c r="OXO33" s="2"/>
      <c r="OXP33" s="2"/>
      <c r="OXQ33" s="2"/>
      <c r="OXR33" s="2"/>
      <c r="OXS33" s="2"/>
      <c r="OXT33" s="2"/>
      <c r="OXU33" s="2"/>
      <c r="OXV33" s="2"/>
      <c r="OXW33" s="2"/>
      <c r="OXX33" s="2"/>
      <c r="OXY33" s="2"/>
      <c r="OXZ33" s="2"/>
      <c r="OYA33" s="2"/>
      <c r="OYB33" s="2"/>
      <c r="OYC33" s="2"/>
      <c r="OYD33" s="2"/>
      <c r="OYE33" s="2"/>
      <c r="OYF33" s="2"/>
      <c r="OYG33" s="2"/>
      <c r="OYH33" s="2"/>
      <c r="OYI33" s="2"/>
      <c r="OYJ33" s="2"/>
      <c r="OYK33" s="2"/>
      <c r="OYL33" s="2"/>
      <c r="OYM33" s="2"/>
      <c r="OYN33" s="2"/>
      <c r="OYO33" s="2"/>
      <c r="OYP33" s="2"/>
      <c r="OYQ33" s="2"/>
      <c r="OYR33" s="2"/>
      <c r="OYS33" s="2"/>
      <c r="OYT33" s="2"/>
      <c r="OYU33" s="2"/>
      <c r="OYV33" s="2"/>
      <c r="OYW33" s="2"/>
      <c r="OYX33" s="2"/>
      <c r="OYY33" s="2"/>
      <c r="OYZ33" s="2"/>
      <c r="OZA33" s="2"/>
      <c r="OZB33" s="2"/>
      <c r="OZC33" s="2"/>
      <c r="OZD33" s="2"/>
      <c r="OZE33" s="2"/>
      <c r="OZF33" s="2"/>
      <c r="OZG33" s="2"/>
      <c r="OZH33" s="2"/>
      <c r="OZI33" s="2"/>
      <c r="OZJ33" s="2"/>
      <c r="OZK33" s="2"/>
      <c r="OZL33" s="2"/>
      <c r="OZM33" s="2"/>
      <c r="OZN33" s="2"/>
      <c r="OZO33" s="2"/>
      <c r="OZP33" s="2"/>
      <c r="OZQ33" s="2"/>
      <c r="OZR33" s="2"/>
      <c r="OZS33" s="2"/>
      <c r="OZT33" s="2"/>
      <c r="OZU33" s="2"/>
      <c r="OZV33" s="2"/>
      <c r="OZW33" s="2"/>
      <c r="OZX33" s="2"/>
      <c r="OZY33" s="2"/>
      <c r="OZZ33" s="2"/>
      <c r="PAA33" s="2"/>
      <c r="PAB33" s="2"/>
      <c r="PAC33" s="2"/>
      <c r="PAD33" s="2"/>
      <c r="PAE33" s="2"/>
      <c r="PAF33" s="2"/>
      <c r="PAG33" s="2"/>
      <c r="PAH33" s="2"/>
      <c r="PAI33" s="2"/>
      <c r="PAJ33" s="2"/>
      <c r="PAK33" s="2"/>
      <c r="PAL33" s="2"/>
      <c r="PAM33" s="2"/>
      <c r="PAN33" s="2"/>
      <c r="PAO33" s="2"/>
      <c r="PAP33" s="2"/>
      <c r="PAQ33" s="2"/>
      <c r="PAR33" s="2"/>
      <c r="PAS33" s="2"/>
      <c r="PAT33" s="2"/>
      <c r="PAU33" s="2"/>
      <c r="PAV33" s="2"/>
      <c r="PAW33" s="2"/>
      <c r="PAX33" s="2"/>
      <c r="PAY33" s="2"/>
      <c r="PAZ33" s="2"/>
      <c r="PBA33" s="2"/>
      <c r="PBB33" s="2"/>
      <c r="PBC33" s="2"/>
      <c r="PBD33" s="2"/>
      <c r="PBE33" s="2"/>
      <c r="PBF33" s="2"/>
      <c r="PBG33" s="2"/>
      <c r="PBH33" s="2"/>
      <c r="PBI33" s="2"/>
      <c r="PBJ33" s="2"/>
      <c r="PBK33" s="2"/>
      <c r="PBL33" s="2"/>
      <c r="PBM33" s="2"/>
      <c r="PBN33" s="2"/>
      <c r="PBO33" s="2"/>
      <c r="PBP33" s="2"/>
      <c r="PBQ33" s="2"/>
      <c r="PBR33" s="2"/>
      <c r="PBS33" s="2"/>
      <c r="PBT33" s="2"/>
      <c r="PBU33" s="2"/>
      <c r="PBV33" s="2"/>
      <c r="PBW33" s="2"/>
      <c r="PBX33" s="2"/>
      <c r="PBY33" s="2"/>
      <c r="PBZ33" s="2"/>
      <c r="PCA33" s="2"/>
      <c r="PCB33" s="2"/>
      <c r="PCC33" s="2"/>
      <c r="PCD33" s="2"/>
      <c r="PCE33" s="2"/>
      <c r="PCF33" s="2"/>
      <c r="PCG33" s="2"/>
      <c r="PCH33" s="2"/>
      <c r="PCI33" s="2"/>
      <c r="PCJ33" s="2"/>
      <c r="PCK33" s="2"/>
      <c r="PCL33" s="2"/>
      <c r="PCM33" s="2"/>
      <c r="PCN33" s="2"/>
      <c r="PCO33" s="2"/>
      <c r="PCP33" s="2"/>
      <c r="PCQ33" s="2"/>
      <c r="PCR33" s="2"/>
      <c r="PCS33" s="2"/>
      <c r="PCT33" s="2"/>
      <c r="PCU33" s="2"/>
      <c r="PCV33" s="2"/>
      <c r="PCW33" s="2"/>
      <c r="PCX33" s="2"/>
      <c r="PCY33" s="2"/>
      <c r="PCZ33" s="2"/>
      <c r="PDA33" s="2"/>
      <c r="PDB33" s="2"/>
      <c r="PDC33" s="2"/>
      <c r="PDD33" s="2"/>
      <c r="PDE33" s="2"/>
      <c r="PDF33" s="2"/>
      <c r="PDG33" s="2"/>
      <c r="PDH33" s="2"/>
      <c r="PDI33" s="2"/>
      <c r="PDJ33" s="2"/>
      <c r="PDK33" s="2"/>
      <c r="PDL33" s="2"/>
      <c r="PDM33" s="2"/>
      <c r="PDN33" s="2"/>
      <c r="PDO33" s="2"/>
      <c r="PDP33" s="2"/>
      <c r="PDQ33" s="2"/>
      <c r="PDR33" s="2"/>
      <c r="PDS33" s="2"/>
      <c r="PDT33" s="2"/>
      <c r="PDU33" s="2"/>
      <c r="PDV33" s="2"/>
      <c r="PDW33" s="2"/>
      <c r="PDX33" s="2"/>
      <c r="PDY33" s="2"/>
      <c r="PDZ33" s="2"/>
      <c r="PEA33" s="2"/>
      <c r="PEB33" s="2"/>
      <c r="PEC33" s="2"/>
      <c r="PED33" s="2"/>
      <c r="PEE33" s="2"/>
      <c r="PEF33" s="2"/>
      <c r="PEG33" s="2"/>
      <c r="PEH33" s="2"/>
      <c r="PEI33" s="2"/>
      <c r="PEJ33" s="2"/>
      <c r="PEK33" s="2"/>
      <c r="PEL33" s="2"/>
      <c r="PEM33" s="2"/>
      <c r="PEN33" s="2"/>
      <c r="PEO33" s="2"/>
      <c r="PEP33" s="2"/>
      <c r="PEQ33" s="2"/>
      <c r="PER33" s="2"/>
      <c r="PES33" s="2"/>
      <c r="PET33" s="2"/>
      <c r="PEU33" s="2"/>
      <c r="PEV33" s="2"/>
      <c r="PEW33" s="2"/>
      <c r="PEX33" s="2"/>
      <c r="PEY33" s="2"/>
      <c r="PEZ33" s="2"/>
      <c r="PFA33" s="2"/>
      <c r="PFB33" s="2"/>
      <c r="PFC33" s="2"/>
      <c r="PFD33" s="2"/>
      <c r="PFE33" s="2"/>
      <c r="PFF33" s="2"/>
      <c r="PFG33" s="2"/>
      <c r="PFH33" s="2"/>
      <c r="PFI33" s="2"/>
      <c r="PFJ33" s="2"/>
      <c r="PFK33" s="2"/>
      <c r="PFL33" s="2"/>
      <c r="PFM33" s="2"/>
      <c r="PFN33" s="2"/>
      <c r="PFO33" s="2"/>
      <c r="PFP33" s="2"/>
      <c r="PFQ33" s="2"/>
      <c r="PFR33" s="2"/>
      <c r="PFS33" s="2"/>
      <c r="PFT33" s="2"/>
      <c r="PFU33" s="2"/>
      <c r="PFV33" s="2"/>
      <c r="PFW33" s="2"/>
      <c r="PFX33" s="2"/>
      <c r="PFY33" s="2"/>
      <c r="PFZ33" s="2"/>
      <c r="PGA33" s="2"/>
      <c r="PGB33" s="2"/>
      <c r="PGC33" s="2"/>
      <c r="PGD33" s="2"/>
      <c r="PGE33" s="2"/>
      <c r="PGF33" s="2"/>
      <c r="PGG33" s="2"/>
      <c r="PGH33" s="2"/>
      <c r="PGI33" s="2"/>
      <c r="PGJ33" s="2"/>
      <c r="PGK33" s="2"/>
      <c r="PGL33" s="2"/>
      <c r="PGM33" s="2"/>
      <c r="PGN33" s="2"/>
      <c r="PGO33" s="2"/>
      <c r="PGP33" s="2"/>
      <c r="PGQ33" s="2"/>
      <c r="PGR33" s="2"/>
      <c r="PGS33" s="2"/>
      <c r="PGT33" s="2"/>
      <c r="PGU33" s="2"/>
      <c r="PGV33" s="2"/>
      <c r="PGW33" s="2"/>
      <c r="PGX33" s="2"/>
      <c r="PGY33" s="2"/>
      <c r="PGZ33" s="2"/>
      <c r="PHA33" s="2"/>
      <c r="PHB33" s="2"/>
      <c r="PHC33" s="2"/>
      <c r="PHD33" s="2"/>
      <c r="PHE33" s="2"/>
      <c r="PHF33" s="2"/>
      <c r="PHG33" s="2"/>
      <c r="PHH33" s="2"/>
      <c r="PHI33" s="2"/>
      <c r="PHJ33" s="2"/>
      <c r="PHK33" s="2"/>
      <c r="PHL33" s="2"/>
      <c r="PHM33" s="2"/>
      <c r="PHN33" s="2"/>
      <c r="PHO33" s="2"/>
      <c r="PHP33" s="2"/>
      <c r="PHQ33" s="2"/>
      <c r="PHR33" s="2"/>
      <c r="PHS33" s="2"/>
      <c r="PHT33" s="2"/>
      <c r="PHU33" s="2"/>
      <c r="PHV33" s="2"/>
      <c r="PHW33" s="2"/>
      <c r="PHX33" s="2"/>
      <c r="PHY33" s="2"/>
      <c r="PHZ33" s="2"/>
      <c r="PIA33" s="2"/>
      <c r="PIB33" s="2"/>
      <c r="PIC33" s="2"/>
      <c r="PID33" s="2"/>
      <c r="PIE33" s="2"/>
      <c r="PIF33" s="2"/>
      <c r="PIG33" s="2"/>
      <c r="PIH33" s="2"/>
      <c r="PII33" s="2"/>
      <c r="PIJ33" s="2"/>
      <c r="PIK33" s="2"/>
      <c r="PIL33" s="2"/>
      <c r="PIM33" s="2"/>
      <c r="PIN33" s="2"/>
      <c r="PIO33" s="2"/>
      <c r="PIP33" s="2"/>
      <c r="PIQ33" s="2"/>
      <c r="PIR33" s="2"/>
      <c r="PIS33" s="2"/>
      <c r="PIT33" s="2"/>
      <c r="PIU33" s="2"/>
      <c r="PIV33" s="2"/>
      <c r="PIW33" s="2"/>
      <c r="PIX33" s="2"/>
      <c r="PIY33" s="2"/>
      <c r="PIZ33" s="2"/>
      <c r="PJA33" s="2"/>
      <c r="PJB33" s="2"/>
      <c r="PJC33" s="2"/>
      <c r="PJD33" s="2"/>
      <c r="PJE33" s="2"/>
      <c r="PJF33" s="2"/>
      <c r="PJG33" s="2"/>
      <c r="PJH33" s="2"/>
      <c r="PJI33" s="2"/>
      <c r="PJJ33" s="2"/>
      <c r="PJK33" s="2"/>
      <c r="PJL33" s="2"/>
      <c r="PJM33" s="2"/>
      <c r="PJN33" s="2"/>
      <c r="PJO33" s="2"/>
      <c r="PJP33" s="2"/>
      <c r="PJQ33" s="2"/>
      <c r="PJR33" s="2"/>
      <c r="PJS33" s="2"/>
      <c r="PJT33" s="2"/>
      <c r="PJU33" s="2"/>
      <c r="PJV33" s="2"/>
      <c r="PJW33" s="2"/>
      <c r="PJX33" s="2"/>
      <c r="PJY33" s="2"/>
      <c r="PJZ33" s="2"/>
      <c r="PKA33" s="2"/>
      <c r="PKB33" s="2"/>
      <c r="PKC33" s="2"/>
      <c r="PKD33" s="2"/>
      <c r="PKE33" s="2"/>
      <c r="PKF33" s="2"/>
      <c r="PKG33" s="2"/>
      <c r="PKH33" s="2"/>
      <c r="PKI33" s="2"/>
      <c r="PKJ33" s="2"/>
      <c r="PKK33" s="2"/>
      <c r="PKL33" s="2"/>
      <c r="PKM33" s="2"/>
      <c r="PKN33" s="2"/>
      <c r="PKO33" s="2"/>
      <c r="PKP33" s="2"/>
      <c r="PKQ33" s="2"/>
      <c r="PKR33" s="2"/>
      <c r="PKS33" s="2"/>
      <c r="PKT33" s="2"/>
      <c r="PKU33" s="2"/>
      <c r="PKV33" s="2"/>
      <c r="PKW33" s="2"/>
      <c r="PKX33" s="2"/>
      <c r="PKY33" s="2"/>
      <c r="PKZ33" s="2"/>
      <c r="PLA33" s="2"/>
      <c r="PLB33" s="2"/>
      <c r="PLC33" s="2"/>
      <c r="PLD33" s="2"/>
      <c r="PLE33" s="2"/>
      <c r="PLF33" s="2"/>
      <c r="PLG33" s="2"/>
      <c r="PLH33" s="2"/>
      <c r="PLI33" s="2"/>
      <c r="PLJ33" s="2"/>
      <c r="PLK33" s="2"/>
      <c r="PLL33" s="2"/>
      <c r="PLM33" s="2"/>
      <c r="PLN33" s="2"/>
      <c r="PLO33" s="2"/>
      <c r="PLP33" s="2"/>
      <c r="PLQ33" s="2"/>
      <c r="PLR33" s="2"/>
      <c r="PLS33" s="2"/>
      <c r="PLT33" s="2"/>
      <c r="PLU33" s="2"/>
      <c r="PLV33" s="2"/>
      <c r="PLW33" s="2"/>
      <c r="PLX33" s="2"/>
      <c r="PLY33" s="2"/>
      <c r="PLZ33" s="2"/>
      <c r="PMA33" s="2"/>
      <c r="PMB33" s="2"/>
      <c r="PMC33" s="2"/>
      <c r="PMD33" s="2"/>
      <c r="PME33" s="2"/>
      <c r="PMF33" s="2"/>
      <c r="PMG33" s="2"/>
      <c r="PMH33" s="2"/>
      <c r="PMI33" s="2"/>
      <c r="PMJ33" s="2"/>
      <c r="PMK33" s="2"/>
      <c r="PML33" s="2"/>
      <c r="PMM33" s="2"/>
      <c r="PMN33" s="2"/>
      <c r="PMO33" s="2"/>
      <c r="PMP33" s="2"/>
      <c r="PMQ33" s="2"/>
      <c r="PMR33" s="2"/>
      <c r="PMS33" s="2"/>
      <c r="PMT33" s="2"/>
      <c r="PMU33" s="2"/>
      <c r="PMV33" s="2"/>
      <c r="PMW33" s="2"/>
      <c r="PMX33" s="2"/>
      <c r="PMY33" s="2"/>
      <c r="PMZ33" s="2"/>
      <c r="PNA33" s="2"/>
      <c r="PNB33" s="2"/>
      <c r="PNC33" s="2"/>
      <c r="PND33" s="2"/>
      <c r="PNE33" s="2"/>
      <c r="PNF33" s="2"/>
      <c r="PNG33" s="2"/>
      <c r="PNH33" s="2"/>
      <c r="PNI33" s="2"/>
      <c r="PNJ33" s="2"/>
      <c r="PNK33" s="2"/>
      <c r="PNL33" s="2"/>
      <c r="PNM33" s="2"/>
      <c r="PNN33" s="2"/>
      <c r="PNO33" s="2"/>
      <c r="PNP33" s="2"/>
      <c r="PNQ33" s="2"/>
      <c r="PNR33" s="2"/>
      <c r="PNS33" s="2"/>
      <c r="PNT33" s="2"/>
      <c r="PNU33" s="2"/>
      <c r="PNV33" s="2"/>
      <c r="PNW33" s="2"/>
      <c r="PNX33" s="2"/>
      <c r="PNY33" s="2"/>
      <c r="PNZ33" s="2"/>
      <c r="POA33" s="2"/>
      <c r="POB33" s="2"/>
      <c r="POC33" s="2"/>
      <c r="POD33" s="2"/>
      <c r="POE33" s="2"/>
      <c r="POF33" s="2"/>
      <c r="POG33" s="2"/>
      <c r="POH33" s="2"/>
      <c r="POI33" s="2"/>
      <c r="POJ33" s="2"/>
      <c r="POK33" s="2"/>
      <c r="POL33" s="2"/>
      <c r="POM33" s="2"/>
      <c r="PON33" s="2"/>
      <c r="POO33" s="2"/>
      <c r="POP33" s="2"/>
      <c r="POQ33" s="2"/>
      <c r="POR33" s="2"/>
      <c r="POS33" s="2"/>
      <c r="POT33" s="2"/>
      <c r="POU33" s="2"/>
      <c r="POV33" s="2"/>
      <c r="POW33" s="2"/>
      <c r="POX33" s="2"/>
      <c r="POY33" s="2"/>
      <c r="POZ33" s="2"/>
      <c r="PPA33" s="2"/>
      <c r="PPB33" s="2"/>
      <c r="PPC33" s="2"/>
      <c r="PPD33" s="2"/>
      <c r="PPE33" s="2"/>
      <c r="PPF33" s="2"/>
      <c r="PPG33" s="2"/>
      <c r="PPH33" s="2"/>
      <c r="PPI33" s="2"/>
      <c r="PPJ33" s="2"/>
      <c r="PPK33" s="2"/>
      <c r="PPL33" s="2"/>
      <c r="PPM33" s="2"/>
      <c r="PPN33" s="2"/>
      <c r="PPO33" s="2"/>
      <c r="PPP33" s="2"/>
      <c r="PPQ33" s="2"/>
      <c r="PPR33" s="2"/>
      <c r="PPS33" s="2"/>
      <c r="PPT33" s="2"/>
      <c r="PPU33" s="2"/>
      <c r="PPV33" s="2"/>
      <c r="PPW33" s="2"/>
      <c r="PPX33" s="2"/>
      <c r="PPY33" s="2"/>
      <c r="PPZ33" s="2"/>
      <c r="PQA33" s="2"/>
      <c r="PQB33" s="2"/>
      <c r="PQC33" s="2"/>
      <c r="PQD33" s="2"/>
      <c r="PQE33" s="2"/>
      <c r="PQF33" s="2"/>
      <c r="PQG33" s="2"/>
      <c r="PQH33" s="2"/>
      <c r="PQI33" s="2"/>
      <c r="PQJ33" s="2"/>
      <c r="PQK33" s="2"/>
      <c r="PQL33" s="2"/>
      <c r="PQM33" s="2"/>
      <c r="PQN33" s="2"/>
      <c r="PQO33" s="2"/>
      <c r="PQP33" s="2"/>
      <c r="PQQ33" s="2"/>
      <c r="PQR33" s="2"/>
      <c r="PQS33" s="2"/>
      <c r="PQT33" s="2"/>
      <c r="PQU33" s="2"/>
      <c r="PQV33" s="2"/>
      <c r="PQW33" s="2"/>
      <c r="PQX33" s="2"/>
      <c r="PQY33" s="2"/>
      <c r="PQZ33" s="2"/>
      <c r="PRA33" s="2"/>
      <c r="PRB33" s="2"/>
      <c r="PRC33" s="2"/>
      <c r="PRD33" s="2"/>
      <c r="PRE33" s="2"/>
      <c r="PRF33" s="2"/>
      <c r="PRG33" s="2"/>
      <c r="PRH33" s="2"/>
      <c r="PRI33" s="2"/>
      <c r="PRJ33" s="2"/>
      <c r="PRK33" s="2"/>
      <c r="PRL33" s="2"/>
      <c r="PRM33" s="2"/>
      <c r="PRN33" s="2"/>
      <c r="PRO33" s="2"/>
      <c r="PRP33" s="2"/>
      <c r="PRQ33" s="2"/>
      <c r="PRR33" s="2"/>
      <c r="PRS33" s="2"/>
      <c r="PRT33" s="2"/>
      <c r="PRU33" s="2"/>
      <c r="PRV33" s="2"/>
      <c r="PRW33" s="2"/>
      <c r="PRX33" s="2"/>
      <c r="PRY33" s="2"/>
      <c r="PRZ33" s="2"/>
      <c r="PSA33" s="2"/>
      <c r="PSB33" s="2"/>
      <c r="PSC33" s="2"/>
      <c r="PSD33" s="2"/>
      <c r="PSE33" s="2"/>
      <c r="PSF33" s="2"/>
      <c r="PSG33" s="2"/>
      <c r="PSH33" s="2"/>
      <c r="PSI33" s="2"/>
      <c r="PSJ33" s="2"/>
      <c r="PSK33" s="2"/>
      <c r="PSL33" s="2"/>
      <c r="PSM33" s="2"/>
      <c r="PSN33" s="2"/>
      <c r="PSO33" s="2"/>
      <c r="PSP33" s="2"/>
      <c r="PSQ33" s="2"/>
      <c r="PSR33" s="2"/>
      <c r="PSS33" s="2"/>
      <c r="PST33" s="2"/>
      <c r="PSU33" s="2"/>
      <c r="PSV33" s="2"/>
      <c r="PSW33" s="2"/>
      <c r="PSX33" s="2"/>
      <c r="PSY33" s="2"/>
      <c r="PSZ33" s="2"/>
      <c r="PTA33" s="2"/>
      <c r="PTB33" s="2"/>
      <c r="PTC33" s="2"/>
      <c r="PTD33" s="2"/>
      <c r="PTE33" s="2"/>
      <c r="PTF33" s="2"/>
      <c r="PTG33" s="2"/>
      <c r="PTH33" s="2"/>
      <c r="PTI33" s="2"/>
      <c r="PTJ33" s="2"/>
      <c r="PTK33" s="2"/>
      <c r="PTL33" s="2"/>
      <c r="PTM33" s="2"/>
      <c r="PTN33" s="2"/>
      <c r="PTO33" s="2"/>
      <c r="PTP33" s="2"/>
      <c r="PTQ33" s="2"/>
      <c r="PTR33" s="2"/>
      <c r="PTS33" s="2"/>
      <c r="PTT33" s="2"/>
      <c r="PTU33" s="2"/>
      <c r="PTV33" s="2"/>
      <c r="PTW33" s="2"/>
      <c r="PTX33" s="2"/>
      <c r="PTY33" s="2"/>
      <c r="PTZ33" s="2"/>
      <c r="PUA33" s="2"/>
      <c r="PUB33" s="2"/>
      <c r="PUC33" s="2"/>
      <c r="PUD33" s="2"/>
      <c r="PUE33" s="2"/>
      <c r="PUF33" s="2"/>
      <c r="PUG33" s="2"/>
      <c r="PUH33" s="2"/>
      <c r="PUI33" s="2"/>
      <c r="PUJ33" s="2"/>
      <c r="PUK33" s="2"/>
      <c r="PUL33" s="2"/>
      <c r="PUM33" s="2"/>
      <c r="PUN33" s="2"/>
      <c r="PUO33" s="2"/>
      <c r="PUP33" s="2"/>
      <c r="PUQ33" s="2"/>
      <c r="PUR33" s="2"/>
      <c r="PUS33" s="2"/>
      <c r="PUT33" s="2"/>
      <c r="PUU33" s="2"/>
      <c r="PUV33" s="2"/>
      <c r="PUW33" s="2"/>
      <c r="PUX33" s="2"/>
      <c r="PUY33" s="2"/>
      <c r="PUZ33" s="2"/>
      <c r="PVA33" s="2"/>
      <c r="PVB33" s="2"/>
      <c r="PVC33" s="2"/>
      <c r="PVD33" s="2"/>
      <c r="PVE33" s="2"/>
      <c r="PVF33" s="2"/>
      <c r="PVG33" s="2"/>
      <c r="PVH33" s="2"/>
      <c r="PVI33" s="2"/>
      <c r="PVJ33" s="2"/>
      <c r="PVK33" s="2"/>
      <c r="PVL33" s="2"/>
      <c r="PVM33" s="2"/>
      <c r="PVN33" s="2"/>
      <c r="PVO33" s="2"/>
      <c r="PVP33" s="2"/>
      <c r="PVQ33" s="2"/>
      <c r="PVR33" s="2"/>
      <c r="PVS33" s="2"/>
      <c r="PVT33" s="2"/>
      <c r="PVU33" s="2"/>
      <c r="PVV33" s="2"/>
      <c r="PVW33" s="2"/>
      <c r="PVX33" s="2"/>
      <c r="PVY33" s="2"/>
      <c r="PVZ33" s="2"/>
      <c r="PWA33" s="2"/>
      <c r="PWB33" s="2"/>
      <c r="PWC33" s="2"/>
      <c r="PWD33" s="2"/>
      <c r="PWE33" s="2"/>
      <c r="PWF33" s="2"/>
      <c r="PWG33" s="2"/>
      <c r="PWH33" s="2"/>
      <c r="PWI33" s="2"/>
      <c r="PWJ33" s="2"/>
      <c r="PWK33" s="2"/>
      <c r="PWL33" s="2"/>
      <c r="PWM33" s="2"/>
      <c r="PWN33" s="2"/>
      <c r="PWO33" s="2"/>
      <c r="PWP33" s="2"/>
      <c r="PWQ33" s="2"/>
      <c r="PWR33" s="2"/>
      <c r="PWS33" s="2"/>
      <c r="PWT33" s="2"/>
      <c r="PWU33" s="2"/>
      <c r="PWV33" s="2"/>
      <c r="PWW33" s="2"/>
      <c r="PWX33" s="2"/>
      <c r="PWY33" s="2"/>
      <c r="PWZ33" s="2"/>
      <c r="PXA33" s="2"/>
      <c r="PXB33" s="2"/>
      <c r="PXC33" s="2"/>
      <c r="PXD33" s="2"/>
      <c r="PXE33" s="2"/>
      <c r="PXF33" s="2"/>
      <c r="PXG33" s="2"/>
      <c r="PXH33" s="2"/>
      <c r="PXI33" s="2"/>
      <c r="PXJ33" s="2"/>
      <c r="PXK33" s="2"/>
      <c r="PXL33" s="2"/>
      <c r="PXM33" s="2"/>
      <c r="PXN33" s="2"/>
      <c r="PXO33" s="2"/>
      <c r="PXP33" s="2"/>
      <c r="PXQ33" s="2"/>
      <c r="PXR33" s="2"/>
      <c r="PXS33" s="2"/>
      <c r="PXT33" s="2"/>
      <c r="PXU33" s="2"/>
      <c r="PXV33" s="2"/>
      <c r="PXW33" s="2"/>
      <c r="PXX33" s="2"/>
      <c r="PXY33" s="2"/>
      <c r="PXZ33" s="2"/>
      <c r="PYA33" s="2"/>
      <c r="PYB33" s="2"/>
      <c r="PYC33" s="2"/>
      <c r="PYD33" s="2"/>
      <c r="PYE33" s="2"/>
      <c r="PYF33" s="2"/>
      <c r="PYG33" s="2"/>
      <c r="PYH33" s="2"/>
      <c r="PYI33" s="2"/>
      <c r="PYJ33" s="2"/>
      <c r="PYK33" s="2"/>
      <c r="PYL33" s="2"/>
      <c r="PYM33" s="2"/>
      <c r="PYN33" s="2"/>
      <c r="PYO33" s="2"/>
      <c r="PYP33" s="2"/>
      <c r="PYQ33" s="2"/>
      <c r="PYR33" s="2"/>
      <c r="PYS33" s="2"/>
      <c r="PYT33" s="2"/>
      <c r="PYU33" s="2"/>
      <c r="PYV33" s="2"/>
      <c r="PYW33" s="2"/>
      <c r="PYX33" s="2"/>
      <c r="PYY33" s="2"/>
      <c r="PYZ33" s="2"/>
      <c r="PZA33" s="2"/>
      <c r="PZB33" s="2"/>
      <c r="PZC33" s="2"/>
      <c r="PZD33" s="2"/>
      <c r="PZE33" s="2"/>
      <c r="PZF33" s="2"/>
      <c r="PZG33" s="2"/>
      <c r="PZH33" s="2"/>
      <c r="PZI33" s="2"/>
      <c r="PZJ33" s="2"/>
      <c r="PZK33" s="2"/>
      <c r="PZL33" s="2"/>
      <c r="PZM33" s="2"/>
      <c r="PZN33" s="2"/>
      <c r="PZO33" s="2"/>
      <c r="PZP33" s="2"/>
      <c r="PZQ33" s="2"/>
      <c r="PZR33" s="2"/>
      <c r="PZS33" s="2"/>
      <c r="PZT33" s="2"/>
      <c r="PZU33" s="2"/>
      <c r="PZV33" s="2"/>
      <c r="PZW33" s="2"/>
      <c r="PZX33" s="2"/>
      <c r="PZY33" s="2"/>
      <c r="PZZ33" s="2"/>
      <c r="QAA33" s="2"/>
      <c r="QAB33" s="2"/>
      <c r="QAC33" s="2"/>
      <c r="QAD33" s="2"/>
      <c r="QAE33" s="2"/>
      <c r="QAF33" s="2"/>
      <c r="QAG33" s="2"/>
      <c r="QAH33" s="2"/>
      <c r="QAI33" s="2"/>
      <c r="QAJ33" s="2"/>
      <c r="QAK33" s="2"/>
      <c r="QAL33" s="2"/>
      <c r="QAM33" s="2"/>
      <c r="QAN33" s="2"/>
      <c r="QAO33" s="2"/>
      <c r="QAP33" s="2"/>
      <c r="QAQ33" s="2"/>
      <c r="QAR33" s="2"/>
      <c r="QAS33" s="2"/>
      <c r="QAT33" s="2"/>
      <c r="QAU33" s="2"/>
      <c r="QAV33" s="2"/>
      <c r="QAW33" s="2"/>
      <c r="QAX33" s="2"/>
      <c r="QAY33" s="2"/>
      <c r="QAZ33" s="2"/>
      <c r="QBA33" s="2"/>
      <c r="QBB33" s="2"/>
      <c r="QBC33" s="2"/>
      <c r="QBD33" s="2"/>
      <c r="QBE33" s="2"/>
      <c r="QBF33" s="2"/>
      <c r="QBG33" s="2"/>
      <c r="QBH33" s="2"/>
      <c r="QBI33" s="2"/>
      <c r="QBJ33" s="2"/>
      <c r="QBK33" s="2"/>
      <c r="QBL33" s="2"/>
      <c r="QBM33" s="2"/>
      <c r="QBN33" s="2"/>
      <c r="QBO33" s="2"/>
      <c r="QBP33" s="2"/>
      <c r="QBQ33" s="2"/>
      <c r="QBR33" s="2"/>
      <c r="QBS33" s="2"/>
      <c r="QBT33" s="2"/>
      <c r="QBU33" s="2"/>
      <c r="QBV33" s="2"/>
      <c r="QBW33" s="2"/>
      <c r="QBX33" s="2"/>
      <c r="QBY33" s="2"/>
      <c r="QBZ33" s="2"/>
      <c r="QCA33" s="2"/>
      <c r="QCB33" s="2"/>
      <c r="QCC33" s="2"/>
      <c r="QCD33" s="2"/>
      <c r="QCE33" s="2"/>
      <c r="QCF33" s="2"/>
      <c r="QCG33" s="2"/>
      <c r="QCH33" s="2"/>
      <c r="QCI33" s="2"/>
      <c r="QCJ33" s="2"/>
      <c r="QCK33" s="2"/>
      <c r="QCL33" s="2"/>
      <c r="QCM33" s="2"/>
      <c r="QCN33" s="2"/>
      <c r="QCO33" s="2"/>
      <c r="QCP33" s="2"/>
      <c r="QCQ33" s="2"/>
      <c r="QCR33" s="2"/>
      <c r="QCS33" s="2"/>
      <c r="QCT33" s="2"/>
      <c r="QCU33" s="2"/>
      <c r="QCV33" s="2"/>
      <c r="QCW33" s="2"/>
      <c r="QCX33" s="2"/>
      <c r="QCY33" s="2"/>
      <c r="QCZ33" s="2"/>
      <c r="QDA33" s="2"/>
      <c r="QDB33" s="2"/>
      <c r="QDC33" s="2"/>
      <c r="QDD33" s="2"/>
      <c r="QDE33" s="2"/>
      <c r="QDF33" s="2"/>
      <c r="QDG33" s="2"/>
      <c r="QDH33" s="2"/>
      <c r="QDI33" s="2"/>
      <c r="QDJ33" s="2"/>
      <c r="QDK33" s="2"/>
      <c r="QDL33" s="2"/>
      <c r="QDM33" s="2"/>
      <c r="QDN33" s="2"/>
      <c r="QDO33" s="2"/>
      <c r="QDP33" s="2"/>
      <c r="QDQ33" s="2"/>
      <c r="QDR33" s="2"/>
      <c r="QDS33" s="2"/>
      <c r="QDT33" s="2"/>
      <c r="QDU33" s="2"/>
      <c r="QDV33" s="2"/>
      <c r="QDW33" s="2"/>
      <c r="QDX33" s="2"/>
      <c r="QDY33" s="2"/>
      <c r="QDZ33" s="2"/>
      <c r="QEA33" s="2"/>
      <c r="QEB33" s="2"/>
      <c r="QEC33" s="2"/>
      <c r="QED33" s="2"/>
      <c r="QEE33" s="2"/>
      <c r="QEF33" s="2"/>
      <c r="QEG33" s="2"/>
      <c r="QEH33" s="2"/>
      <c r="QEI33" s="2"/>
      <c r="QEJ33" s="2"/>
      <c r="QEK33" s="2"/>
      <c r="QEL33" s="2"/>
      <c r="QEM33" s="2"/>
      <c r="QEN33" s="2"/>
      <c r="QEO33" s="2"/>
      <c r="QEP33" s="2"/>
      <c r="QEQ33" s="2"/>
      <c r="QER33" s="2"/>
      <c r="QES33" s="2"/>
      <c r="QET33" s="2"/>
      <c r="QEU33" s="2"/>
      <c r="QEV33" s="2"/>
      <c r="QEW33" s="2"/>
      <c r="QEX33" s="2"/>
      <c r="QEY33" s="2"/>
      <c r="QEZ33" s="2"/>
      <c r="QFA33" s="2"/>
      <c r="QFB33" s="2"/>
      <c r="QFC33" s="2"/>
      <c r="QFD33" s="2"/>
      <c r="QFE33" s="2"/>
      <c r="QFF33" s="2"/>
      <c r="QFG33" s="2"/>
      <c r="QFH33" s="2"/>
      <c r="QFI33" s="2"/>
      <c r="QFJ33" s="2"/>
      <c r="QFK33" s="2"/>
      <c r="QFL33" s="2"/>
      <c r="QFM33" s="2"/>
      <c r="QFN33" s="2"/>
      <c r="QFO33" s="2"/>
      <c r="QFP33" s="2"/>
      <c r="QFQ33" s="2"/>
      <c r="QFR33" s="2"/>
      <c r="QFS33" s="2"/>
      <c r="QFT33" s="2"/>
      <c r="QFU33" s="2"/>
      <c r="QFV33" s="2"/>
      <c r="QFW33" s="2"/>
      <c r="QFX33" s="2"/>
      <c r="QFY33" s="2"/>
      <c r="QFZ33" s="2"/>
      <c r="QGA33" s="2"/>
      <c r="QGB33" s="2"/>
      <c r="QGC33" s="2"/>
      <c r="QGD33" s="2"/>
      <c r="QGE33" s="2"/>
      <c r="QGF33" s="2"/>
      <c r="QGG33" s="2"/>
      <c r="QGH33" s="2"/>
      <c r="QGI33" s="2"/>
      <c r="QGJ33" s="2"/>
      <c r="QGK33" s="2"/>
      <c r="QGL33" s="2"/>
      <c r="QGM33" s="2"/>
      <c r="QGN33" s="2"/>
      <c r="QGO33" s="2"/>
      <c r="QGP33" s="2"/>
      <c r="QGQ33" s="2"/>
      <c r="QGR33" s="2"/>
      <c r="QGS33" s="2"/>
      <c r="QGT33" s="2"/>
      <c r="QGU33" s="2"/>
      <c r="QGV33" s="2"/>
      <c r="QGW33" s="2"/>
      <c r="QGX33" s="2"/>
      <c r="QGY33" s="2"/>
      <c r="QGZ33" s="2"/>
      <c r="QHA33" s="2"/>
      <c r="QHB33" s="2"/>
      <c r="QHC33" s="2"/>
      <c r="QHD33" s="2"/>
      <c r="QHE33" s="2"/>
      <c r="QHF33" s="2"/>
      <c r="QHG33" s="2"/>
      <c r="QHH33" s="2"/>
      <c r="QHI33" s="2"/>
      <c r="QHJ33" s="2"/>
      <c r="QHK33" s="2"/>
      <c r="QHL33" s="2"/>
      <c r="QHM33" s="2"/>
      <c r="QHN33" s="2"/>
      <c r="QHO33" s="2"/>
      <c r="QHP33" s="2"/>
      <c r="QHQ33" s="2"/>
      <c r="QHR33" s="2"/>
      <c r="QHS33" s="2"/>
      <c r="QHT33" s="2"/>
      <c r="QHU33" s="2"/>
      <c r="QHV33" s="2"/>
      <c r="QHW33" s="2"/>
      <c r="QHX33" s="2"/>
      <c r="QHY33" s="2"/>
      <c r="QHZ33" s="2"/>
      <c r="QIA33" s="2"/>
      <c r="QIB33" s="2"/>
      <c r="QIC33" s="2"/>
      <c r="QID33" s="2"/>
      <c r="QIE33" s="2"/>
      <c r="QIF33" s="2"/>
      <c r="QIG33" s="2"/>
      <c r="QIH33" s="2"/>
      <c r="QII33" s="2"/>
      <c r="QIJ33" s="2"/>
      <c r="QIK33" s="2"/>
      <c r="QIL33" s="2"/>
      <c r="QIM33" s="2"/>
      <c r="QIN33" s="2"/>
      <c r="QIO33" s="2"/>
      <c r="QIP33" s="2"/>
      <c r="QIQ33" s="2"/>
      <c r="QIR33" s="2"/>
      <c r="QIS33" s="2"/>
      <c r="QIT33" s="2"/>
      <c r="QIU33" s="2"/>
      <c r="QIV33" s="2"/>
      <c r="QIW33" s="2"/>
      <c r="QIX33" s="2"/>
      <c r="QIY33" s="2"/>
      <c r="QIZ33" s="2"/>
      <c r="QJA33" s="2"/>
      <c r="QJB33" s="2"/>
      <c r="QJC33" s="2"/>
      <c r="QJD33" s="2"/>
      <c r="QJE33" s="2"/>
      <c r="QJF33" s="2"/>
      <c r="QJG33" s="2"/>
      <c r="QJH33" s="2"/>
      <c r="QJI33" s="2"/>
      <c r="QJJ33" s="2"/>
      <c r="QJK33" s="2"/>
      <c r="QJL33" s="2"/>
      <c r="QJM33" s="2"/>
      <c r="QJN33" s="2"/>
      <c r="QJO33" s="2"/>
      <c r="QJP33" s="2"/>
      <c r="QJQ33" s="2"/>
      <c r="QJR33" s="2"/>
      <c r="QJS33" s="2"/>
      <c r="QJT33" s="2"/>
      <c r="QJU33" s="2"/>
      <c r="QJV33" s="2"/>
      <c r="QJW33" s="2"/>
      <c r="QJX33" s="2"/>
      <c r="QJY33" s="2"/>
      <c r="QJZ33" s="2"/>
      <c r="QKA33" s="2"/>
      <c r="QKB33" s="2"/>
      <c r="QKC33" s="2"/>
      <c r="QKD33" s="2"/>
      <c r="QKE33" s="2"/>
      <c r="QKF33" s="2"/>
      <c r="QKG33" s="2"/>
      <c r="QKH33" s="2"/>
      <c r="QKI33" s="2"/>
      <c r="QKJ33" s="2"/>
      <c r="QKK33" s="2"/>
      <c r="QKL33" s="2"/>
      <c r="QKM33" s="2"/>
      <c r="QKN33" s="2"/>
      <c r="QKO33" s="2"/>
      <c r="QKP33" s="2"/>
      <c r="QKQ33" s="2"/>
      <c r="QKR33" s="2"/>
      <c r="QKS33" s="2"/>
      <c r="QKT33" s="2"/>
      <c r="QKU33" s="2"/>
      <c r="QKV33" s="2"/>
      <c r="QKW33" s="2"/>
      <c r="QKX33" s="2"/>
      <c r="QKY33" s="2"/>
      <c r="QKZ33" s="2"/>
      <c r="QLA33" s="2"/>
      <c r="QLB33" s="2"/>
      <c r="QLC33" s="2"/>
      <c r="QLD33" s="2"/>
      <c r="QLE33" s="2"/>
      <c r="QLF33" s="2"/>
      <c r="QLG33" s="2"/>
      <c r="QLH33" s="2"/>
      <c r="QLI33" s="2"/>
      <c r="QLJ33" s="2"/>
      <c r="QLK33" s="2"/>
      <c r="QLL33" s="2"/>
      <c r="QLM33" s="2"/>
      <c r="QLN33" s="2"/>
      <c r="QLO33" s="2"/>
      <c r="QLP33" s="2"/>
      <c r="QLQ33" s="2"/>
      <c r="QLR33" s="2"/>
      <c r="QLS33" s="2"/>
      <c r="QLT33" s="2"/>
      <c r="QLU33" s="2"/>
      <c r="QLV33" s="2"/>
      <c r="QLW33" s="2"/>
      <c r="QLX33" s="2"/>
      <c r="QLY33" s="2"/>
      <c r="QLZ33" s="2"/>
      <c r="QMA33" s="2"/>
      <c r="QMB33" s="2"/>
      <c r="QMC33" s="2"/>
      <c r="QMD33" s="2"/>
      <c r="QME33" s="2"/>
      <c r="QMF33" s="2"/>
      <c r="QMG33" s="2"/>
      <c r="QMH33" s="2"/>
      <c r="QMI33" s="2"/>
      <c r="QMJ33" s="2"/>
      <c r="QMK33" s="2"/>
      <c r="QML33" s="2"/>
      <c r="QMM33" s="2"/>
      <c r="QMN33" s="2"/>
      <c r="QMO33" s="2"/>
      <c r="QMP33" s="2"/>
      <c r="QMQ33" s="2"/>
      <c r="QMR33" s="2"/>
      <c r="QMS33" s="2"/>
      <c r="QMT33" s="2"/>
      <c r="QMU33" s="2"/>
      <c r="QMV33" s="2"/>
      <c r="QMW33" s="2"/>
      <c r="QMX33" s="2"/>
      <c r="QMY33" s="2"/>
      <c r="QMZ33" s="2"/>
      <c r="QNA33" s="2"/>
      <c r="QNB33" s="2"/>
      <c r="QNC33" s="2"/>
      <c r="QND33" s="2"/>
      <c r="QNE33" s="2"/>
      <c r="QNF33" s="2"/>
      <c r="QNG33" s="2"/>
      <c r="QNH33" s="2"/>
      <c r="QNI33" s="2"/>
      <c r="QNJ33" s="2"/>
      <c r="QNK33" s="2"/>
      <c r="QNL33" s="2"/>
      <c r="QNM33" s="2"/>
      <c r="QNN33" s="2"/>
      <c r="QNO33" s="2"/>
      <c r="QNP33" s="2"/>
      <c r="QNQ33" s="2"/>
      <c r="QNR33" s="2"/>
      <c r="QNS33" s="2"/>
      <c r="QNT33" s="2"/>
      <c r="QNU33" s="2"/>
      <c r="QNV33" s="2"/>
      <c r="QNW33" s="2"/>
      <c r="QNX33" s="2"/>
      <c r="QNY33" s="2"/>
      <c r="QNZ33" s="2"/>
      <c r="QOA33" s="2"/>
      <c r="QOB33" s="2"/>
      <c r="QOC33" s="2"/>
      <c r="QOD33" s="2"/>
      <c r="QOE33" s="2"/>
      <c r="QOF33" s="2"/>
      <c r="QOG33" s="2"/>
      <c r="QOH33" s="2"/>
      <c r="QOI33" s="2"/>
      <c r="QOJ33" s="2"/>
      <c r="QOK33" s="2"/>
      <c r="QOL33" s="2"/>
      <c r="QOM33" s="2"/>
      <c r="QON33" s="2"/>
      <c r="QOO33" s="2"/>
      <c r="QOP33" s="2"/>
      <c r="QOQ33" s="2"/>
      <c r="QOR33" s="2"/>
      <c r="QOS33" s="2"/>
      <c r="QOT33" s="2"/>
      <c r="QOU33" s="2"/>
      <c r="QOV33" s="2"/>
      <c r="QOW33" s="2"/>
      <c r="QOX33" s="2"/>
      <c r="QOY33" s="2"/>
      <c r="QOZ33" s="2"/>
      <c r="QPA33" s="2"/>
      <c r="QPB33" s="2"/>
      <c r="QPC33" s="2"/>
      <c r="QPD33" s="2"/>
      <c r="QPE33" s="2"/>
      <c r="QPF33" s="2"/>
      <c r="QPG33" s="2"/>
      <c r="QPH33" s="2"/>
      <c r="QPI33" s="2"/>
      <c r="QPJ33" s="2"/>
      <c r="QPK33" s="2"/>
      <c r="QPL33" s="2"/>
      <c r="QPM33" s="2"/>
      <c r="QPN33" s="2"/>
      <c r="QPO33" s="2"/>
      <c r="QPP33" s="2"/>
      <c r="QPQ33" s="2"/>
      <c r="QPR33" s="2"/>
      <c r="QPS33" s="2"/>
      <c r="QPT33" s="2"/>
      <c r="QPU33" s="2"/>
      <c r="QPV33" s="2"/>
      <c r="QPW33" s="2"/>
      <c r="QPX33" s="2"/>
      <c r="QPY33" s="2"/>
      <c r="QPZ33" s="2"/>
      <c r="QQA33" s="2"/>
      <c r="QQB33" s="2"/>
      <c r="QQC33" s="2"/>
      <c r="QQD33" s="2"/>
      <c r="QQE33" s="2"/>
      <c r="QQF33" s="2"/>
      <c r="QQG33" s="2"/>
      <c r="QQH33" s="2"/>
      <c r="QQI33" s="2"/>
      <c r="QQJ33" s="2"/>
      <c r="QQK33" s="2"/>
      <c r="QQL33" s="2"/>
      <c r="QQM33" s="2"/>
      <c r="QQN33" s="2"/>
      <c r="QQO33" s="2"/>
      <c r="QQP33" s="2"/>
      <c r="QQQ33" s="2"/>
      <c r="QQR33" s="2"/>
      <c r="QQS33" s="2"/>
      <c r="QQT33" s="2"/>
      <c r="QQU33" s="2"/>
      <c r="QQV33" s="2"/>
      <c r="QQW33" s="2"/>
      <c r="QQX33" s="2"/>
      <c r="QQY33" s="2"/>
      <c r="QQZ33" s="2"/>
      <c r="QRA33" s="2"/>
      <c r="QRB33" s="2"/>
      <c r="QRC33" s="2"/>
      <c r="QRD33" s="2"/>
      <c r="QRE33" s="2"/>
      <c r="QRF33" s="2"/>
      <c r="QRG33" s="2"/>
      <c r="QRH33" s="2"/>
      <c r="QRI33" s="2"/>
      <c r="QRJ33" s="2"/>
      <c r="QRK33" s="2"/>
      <c r="QRL33" s="2"/>
      <c r="QRM33" s="2"/>
      <c r="QRN33" s="2"/>
      <c r="QRO33" s="2"/>
      <c r="QRP33" s="2"/>
      <c r="QRQ33" s="2"/>
      <c r="QRR33" s="2"/>
      <c r="QRS33" s="2"/>
      <c r="QRT33" s="2"/>
      <c r="QRU33" s="2"/>
      <c r="QRV33" s="2"/>
      <c r="QRW33" s="2"/>
      <c r="QRX33" s="2"/>
      <c r="QRY33" s="2"/>
      <c r="QRZ33" s="2"/>
      <c r="QSA33" s="2"/>
      <c r="QSB33" s="2"/>
      <c r="QSC33" s="2"/>
      <c r="QSD33" s="2"/>
      <c r="QSE33" s="2"/>
      <c r="QSF33" s="2"/>
      <c r="QSG33" s="2"/>
      <c r="QSH33" s="2"/>
      <c r="QSI33" s="2"/>
      <c r="QSJ33" s="2"/>
      <c r="QSK33" s="2"/>
      <c r="QSL33" s="2"/>
      <c r="QSM33" s="2"/>
      <c r="QSN33" s="2"/>
      <c r="QSO33" s="2"/>
      <c r="QSP33" s="2"/>
      <c r="QSQ33" s="2"/>
      <c r="QSR33" s="2"/>
      <c r="QSS33" s="2"/>
      <c r="QST33" s="2"/>
      <c r="QSU33" s="2"/>
      <c r="QSV33" s="2"/>
      <c r="QSW33" s="2"/>
      <c r="QSX33" s="2"/>
      <c r="QSY33" s="2"/>
      <c r="QSZ33" s="2"/>
      <c r="QTA33" s="2"/>
      <c r="QTB33" s="2"/>
      <c r="QTC33" s="2"/>
      <c r="QTD33" s="2"/>
      <c r="QTE33" s="2"/>
      <c r="QTF33" s="2"/>
      <c r="QTG33" s="2"/>
      <c r="QTH33" s="2"/>
      <c r="QTI33" s="2"/>
      <c r="QTJ33" s="2"/>
      <c r="QTK33" s="2"/>
      <c r="QTL33" s="2"/>
      <c r="QTM33" s="2"/>
      <c r="QTN33" s="2"/>
      <c r="QTO33" s="2"/>
      <c r="QTP33" s="2"/>
      <c r="QTQ33" s="2"/>
      <c r="QTR33" s="2"/>
      <c r="QTS33" s="2"/>
      <c r="QTT33" s="2"/>
      <c r="QTU33" s="2"/>
      <c r="QTV33" s="2"/>
      <c r="QTW33" s="2"/>
      <c r="QTX33" s="2"/>
      <c r="QTY33" s="2"/>
      <c r="QTZ33" s="2"/>
      <c r="QUA33" s="2"/>
      <c r="QUB33" s="2"/>
      <c r="QUC33" s="2"/>
      <c r="QUD33" s="2"/>
      <c r="QUE33" s="2"/>
      <c r="QUF33" s="2"/>
      <c r="QUG33" s="2"/>
      <c r="QUH33" s="2"/>
      <c r="QUI33" s="2"/>
      <c r="QUJ33" s="2"/>
      <c r="QUK33" s="2"/>
      <c r="QUL33" s="2"/>
      <c r="QUM33" s="2"/>
      <c r="QUN33" s="2"/>
      <c r="QUO33" s="2"/>
      <c r="QUP33" s="2"/>
      <c r="QUQ33" s="2"/>
      <c r="QUR33" s="2"/>
      <c r="QUS33" s="2"/>
      <c r="QUT33" s="2"/>
      <c r="QUU33" s="2"/>
      <c r="QUV33" s="2"/>
      <c r="QUW33" s="2"/>
      <c r="QUX33" s="2"/>
      <c r="QUY33" s="2"/>
      <c r="QUZ33" s="2"/>
      <c r="QVA33" s="2"/>
      <c r="QVB33" s="2"/>
      <c r="QVC33" s="2"/>
      <c r="QVD33" s="2"/>
      <c r="QVE33" s="2"/>
      <c r="QVF33" s="2"/>
      <c r="QVG33" s="2"/>
      <c r="QVH33" s="2"/>
      <c r="QVI33" s="2"/>
      <c r="QVJ33" s="2"/>
      <c r="QVK33" s="2"/>
      <c r="QVL33" s="2"/>
      <c r="QVM33" s="2"/>
      <c r="QVN33" s="2"/>
      <c r="QVO33" s="2"/>
      <c r="QVP33" s="2"/>
      <c r="QVQ33" s="2"/>
      <c r="QVR33" s="2"/>
      <c r="QVS33" s="2"/>
      <c r="QVT33" s="2"/>
      <c r="QVU33" s="2"/>
      <c r="QVV33" s="2"/>
      <c r="QVW33" s="2"/>
      <c r="QVX33" s="2"/>
      <c r="QVY33" s="2"/>
      <c r="QVZ33" s="2"/>
      <c r="QWA33" s="2"/>
      <c r="QWB33" s="2"/>
      <c r="QWC33" s="2"/>
      <c r="QWD33" s="2"/>
      <c r="QWE33" s="2"/>
      <c r="QWF33" s="2"/>
      <c r="QWG33" s="2"/>
      <c r="QWH33" s="2"/>
      <c r="QWI33" s="2"/>
      <c r="QWJ33" s="2"/>
      <c r="QWK33" s="2"/>
      <c r="QWL33" s="2"/>
      <c r="QWM33" s="2"/>
      <c r="QWN33" s="2"/>
      <c r="QWO33" s="2"/>
      <c r="QWP33" s="2"/>
      <c r="QWQ33" s="2"/>
      <c r="QWR33" s="2"/>
      <c r="QWS33" s="2"/>
      <c r="QWT33" s="2"/>
      <c r="QWU33" s="2"/>
      <c r="QWV33" s="2"/>
      <c r="QWW33" s="2"/>
      <c r="QWX33" s="2"/>
      <c r="QWY33" s="2"/>
      <c r="QWZ33" s="2"/>
      <c r="QXA33" s="2"/>
      <c r="QXB33" s="2"/>
      <c r="QXC33" s="2"/>
      <c r="QXD33" s="2"/>
      <c r="QXE33" s="2"/>
      <c r="QXF33" s="2"/>
      <c r="QXG33" s="2"/>
      <c r="QXH33" s="2"/>
      <c r="QXI33" s="2"/>
      <c r="QXJ33" s="2"/>
      <c r="QXK33" s="2"/>
      <c r="QXL33" s="2"/>
      <c r="QXM33" s="2"/>
      <c r="QXN33" s="2"/>
      <c r="QXO33" s="2"/>
      <c r="QXP33" s="2"/>
      <c r="QXQ33" s="2"/>
      <c r="QXR33" s="2"/>
      <c r="QXS33" s="2"/>
      <c r="QXT33" s="2"/>
      <c r="QXU33" s="2"/>
      <c r="QXV33" s="2"/>
      <c r="QXW33" s="2"/>
      <c r="QXX33" s="2"/>
      <c r="QXY33" s="2"/>
      <c r="QXZ33" s="2"/>
      <c r="QYA33" s="2"/>
      <c r="QYB33" s="2"/>
      <c r="QYC33" s="2"/>
      <c r="QYD33" s="2"/>
      <c r="QYE33" s="2"/>
      <c r="QYF33" s="2"/>
      <c r="QYG33" s="2"/>
      <c r="QYH33" s="2"/>
      <c r="QYI33" s="2"/>
      <c r="QYJ33" s="2"/>
      <c r="QYK33" s="2"/>
      <c r="QYL33" s="2"/>
      <c r="QYM33" s="2"/>
      <c r="QYN33" s="2"/>
      <c r="QYO33" s="2"/>
      <c r="QYP33" s="2"/>
      <c r="QYQ33" s="2"/>
      <c r="QYR33" s="2"/>
      <c r="QYS33" s="2"/>
      <c r="QYT33" s="2"/>
      <c r="QYU33" s="2"/>
      <c r="QYV33" s="2"/>
      <c r="QYW33" s="2"/>
      <c r="QYX33" s="2"/>
      <c r="QYY33" s="2"/>
      <c r="QYZ33" s="2"/>
      <c r="QZA33" s="2"/>
      <c r="QZB33" s="2"/>
      <c r="QZC33" s="2"/>
      <c r="QZD33" s="2"/>
      <c r="QZE33" s="2"/>
      <c r="QZF33" s="2"/>
      <c r="QZG33" s="2"/>
      <c r="QZH33" s="2"/>
      <c r="QZI33" s="2"/>
      <c r="QZJ33" s="2"/>
      <c r="QZK33" s="2"/>
      <c r="QZL33" s="2"/>
      <c r="QZM33" s="2"/>
      <c r="QZN33" s="2"/>
      <c r="QZO33" s="2"/>
      <c r="QZP33" s="2"/>
      <c r="QZQ33" s="2"/>
      <c r="QZR33" s="2"/>
      <c r="QZS33" s="2"/>
      <c r="QZT33" s="2"/>
      <c r="QZU33" s="2"/>
      <c r="QZV33" s="2"/>
      <c r="QZW33" s="2"/>
      <c r="QZX33" s="2"/>
      <c r="QZY33" s="2"/>
      <c r="QZZ33" s="2"/>
      <c r="RAA33" s="2"/>
      <c r="RAB33" s="2"/>
      <c r="RAC33" s="2"/>
      <c r="RAD33" s="2"/>
      <c r="RAE33" s="2"/>
      <c r="RAF33" s="2"/>
      <c r="RAG33" s="2"/>
      <c r="RAH33" s="2"/>
      <c r="RAI33" s="2"/>
      <c r="RAJ33" s="2"/>
      <c r="RAK33" s="2"/>
      <c r="RAL33" s="2"/>
      <c r="RAM33" s="2"/>
      <c r="RAN33" s="2"/>
      <c r="RAO33" s="2"/>
      <c r="RAP33" s="2"/>
      <c r="RAQ33" s="2"/>
      <c r="RAR33" s="2"/>
      <c r="RAS33" s="2"/>
      <c r="RAT33" s="2"/>
      <c r="RAU33" s="2"/>
      <c r="RAV33" s="2"/>
      <c r="RAW33" s="2"/>
      <c r="RAX33" s="2"/>
      <c r="RAY33" s="2"/>
      <c r="RAZ33" s="2"/>
      <c r="RBA33" s="2"/>
      <c r="RBB33" s="2"/>
      <c r="RBC33" s="2"/>
      <c r="RBD33" s="2"/>
      <c r="RBE33" s="2"/>
      <c r="RBF33" s="2"/>
      <c r="RBG33" s="2"/>
      <c r="RBH33" s="2"/>
      <c r="RBI33" s="2"/>
      <c r="RBJ33" s="2"/>
      <c r="RBK33" s="2"/>
      <c r="RBL33" s="2"/>
      <c r="RBM33" s="2"/>
      <c r="RBN33" s="2"/>
      <c r="RBO33" s="2"/>
      <c r="RBP33" s="2"/>
      <c r="RBQ33" s="2"/>
      <c r="RBR33" s="2"/>
      <c r="RBS33" s="2"/>
      <c r="RBT33" s="2"/>
      <c r="RBU33" s="2"/>
      <c r="RBV33" s="2"/>
      <c r="RBW33" s="2"/>
      <c r="RBX33" s="2"/>
      <c r="RBY33" s="2"/>
      <c r="RBZ33" s="2"/>
      <c r="RCA33" s="2"/>
      <c r="RCB33" s="2"/>
      <c r="RCC33" s="2"/>
      <c r="RCD33" s="2"/>
      <c r="RCE33" s="2"/>
      <c r="RCF33" s="2"/>
      <c r="RCG33" s="2"/>
      <c r="RCH33" s="2"/>
      <c r="RCI33" s="2"/>
      <c r="RCJ33" s="2"/>
      <c r="RCK33" s="2"/>
      <c r="RCL33" s="2"/>
      <c r="RCM33" s="2"/>
      <c r="RCN33" s="2"/>
      <c r="RCO33" s="2"/>
      <c r="RCP33" s="2"/>
      <c r="RCQ33" s="2"/>
      <c r="RCR33" s="2"/>
      <c r="RCS33" s="2"/>
      <c r="RCT33" s="2"/>
      <c r="RCU33" s="2"/>
      <c r="RCV33" s="2"/>
      <c r="RCW33" s="2"/>
      <c r="RCX33" s="2"/>
      <c r="RCY33" s="2"/>
      <c r="RCZ33" s="2"/>
      <c r="RDA33" s="2"/>
      <c r="RDB33" s="2"/>
      <c r="RDC33" s="2"/>
      <c r="RDD33" s="2"/>
      <c r="RDE33" s="2"/>
      <c r="RDF33" s="2"/>
      <c r="RDG33" s="2"/>
      <c r="RDH33" s="2"/>
      <c r="RDI33" s="2"/>
      <c r="RDJ33" s="2"/>
      <c r="RDK33" s="2"/>
      <c r="RDL33" s="2"/>
      <c r="RDM33" s="2"/>
      <c r="RDN33" s="2"/>
      <c r="RDO33" s="2"/>
      <c r="RDP33" s="2"/>
      <c r="RDQ33" s="2"/>
      <c r="RDR33" s="2"/>
      <c r="RDS33" s="2"/>
      <c r="RDT33" s="2"/>
      <c r="RDU33" s="2"/>
      <c r="RDV33" s="2"/>
      <c r="RDW33" s="2"/>
      <c r="RDX33" s="2"/>
      <c r="RDY33" s="2"/>
      <c r="RDZ33" s="2"/>
      <c r="REA33" s="2"/>
      <c r="REB33" s="2"/>
      <c r="REC33" s="2"/>
      <c r="RED33" s="2"/>
      <c r="REE33" s="2"/>
      <c r="REF33" s="2"/>
      <c r="REG33" s="2"/>
      <c r="REH33" s="2"/>
      <c r="REI33" s="2"/>
      <c r="REJ33" s="2"/>
      <c r="REK33" s="2"/>
      <c r="REL33" s="2"/>
      <c r="REM33" s="2"/>
      <c r="REN33" s="2"/>
      <c r="REO33" s="2"/>
      <c r="REP33" s="2"/>
      <c r="REQ33" s="2"/>
      <c r="RER33" s="2"/>
      <c r="RES33" s="2"/>
      <c r="RET33" s="2"/>
      <c r="REU33" s="2"/>
      <c r="REV33" s="2"/>
      <c r="REW33" s="2"/>
      <c r="REX33" s="2"/>
      <c r="REY33" s="2"/>
      <c r="REZ33" s="2"/>
      <c r="RFA33" s="2"/>
      <c r="RFB33" s="2"/>
      <c r="RFC33" s="2"/>
      <c r="RFD33" s="2"/>
      <c r="RFE33" s="2"/>
      <c r="RFF33" s="2"/>
      <c r="RFG33" s="2"/>
      <c r="RFH33" s="2"/>
      <c r="RFI33" s="2"/>
      <c r="RFJ33" s="2"/>
      <c r="RFK33" s="2"/>
      <c r="RFL33" s="2"/>
      <c r="RFM33" s="2"/>
      <c r="RFN33" s="2"/>
      <c r="RFO33" s="2"/>
      <c r="RFP33" s="2"/>
      <c r="RFQ33" s="2"/>
      <c r="RFR33" s="2"/>
      <c r="RFS33" s="2"/>
      <c r="RFT33" s="2"/>
      <c r="RFU33" s="2"/>
      <c r="RFV33" s="2"/>
      <c r="RFW33" s="2"/>
      <c r="RFX33" s="2"/>
      <c r="RFY33" s="2"/>
      <c r="RFZ33" s="2"/>
      <c r="RGA33" s="2"/>
      <c r="RGB33" s="2"/>
      <c r="RGC33" s="2"/>
      <c r="RGD33" s="2"/>
      <c r="RGE33" s="2"/>
      <c r="RGF33" s="2"/>
      <c r="RGG33" s="2"/>
      <c r="RGH33" s="2"/>
      <c r="RGI33" s="2"/>
      <c r="RGJ33" s="2"/>
      <c r="RGK33" s="2"/>
      <c r="RGL33" s="2"/>
      <c r="RGM33" s="2"/>
      <c r="RGN33" s="2"/>
      <c r="RGO33" s="2"/>
      <c r="RGP33" s="2"/>
      <c r="RGQ33" s="2"/>
      <c r="RGR33" s="2"/>
      <c r="RGS33" s="2"/>
      <c r="RGT33" s="2"/>
      <c r="RGU33" s="2"/>
      <c r="RGV33" s="2"/>
      <c r="RGW33" s="2"/>
      <c r="RGX33" s="2"/>
      <c r="RGY33" s="2"/>
      <c r="RGZ33" s="2"/>
      <c r="RHA33" s="2"/>
      <c r="RHB33" s="2"/>
      <c r="RHC33" s="2"/>
      <c r="RHD33" s="2"/>
      <c r="RHE33" s="2"/>
      <c r="RHF33" s="2"/>
      <c r="RHG33" s="2"/>
      <c r="RHH33" s="2"/>
      <c r="RHI33" s="2"/>
      <c r="RHJ33" s="2"/>
      <c r="RHK33" s="2"/>
      <c r="RHL33" s="2"/>
      <c r="RHM33" s="2"/>
      <c r="RHN33" s="2"/>
      <c r="RHO33" s="2"/>
      <c r="RHP33" s="2"/>
      <c r="RHQ33" s="2"/>
      <c r="RHR33" s="2"/>
      <c r="RHS33" s="2"/>
      <c r="RHT33" s="2"/>
      <c r="RHU33" s="2"/>
      <c r="RHV33" s="2"/>
      <c r="RHW33" s="2"/>
      <c r="RHX33" s="2"/>
      <c r="RHY33" s="2"/>
      <c r="RHZ33" s="2"/>
      <c r="RIA33" s="2"/>
      <c r="RIB33" s="2"/>
      <c r="RIC33" s="2"/>
      <c r="RID33" s="2"/>
      <c r="RIE33" s="2"/>
      <c r="RIF33" s="2"/>
      <c r="RIG33" s="2"/>
      <c r="RIH33" s="2"/>
      <c r="RII33" s="2"/>
      <c r="RIJ33" s="2"/>
      <c r="RIK33" s="2"/>
      <c r="RIL33" s="2"/>
      <c r="RIM33" s="2"/>
      <c r="RIN33" s="2"/>
      <c r="RIO33" s="2"/>
      <c r="RIP33" s="2"/>
      <c r="RIQ33" s="2"/>
      <c r="RIR33" s="2"/>
      <c r="RIS33" s="2"/>
      <c r="RIT33" s="2"/>
      <c r="RIU33" s="2"/>
      <c r="RIV33" s="2"/>
      <c r="RIW33" s="2"/>
      <c r="RIX33" s="2"/>
      <c r="RIY33" s="2"/>
      <c r="RIZ33" s="2"/>
      <c r="RJA33" s="2"/>
      <c r="RJB33" s="2"/>
      <c r="RJC33" s="2"/>
      <c r="RJD33" s="2"/>
      <c r="RJE33" s="2"/>
      <c r="RJF33" s="2"/>
      <c r="RJG33" s="2"/>
      <c r="RJH33" s="2"/>
      <c r="RJI33" s="2"/>
      <c r="RJJ33" s="2"/>
      <c r="RJK33" s="2"/>
      <c r="RJL33" s="2"/>
      <c r="RJM33" s="2"/>
      <c r="RJN33" s="2"/>
      <c r="RJO33" s="2"/>
      <c r="RJP33" s="2"/>
      <c r="RJQ33" s="2"/>
      <c r="RJR33" s="2"/>
      <c r="RJS33" s="2"/>
      <c r="RJT33" s="2"/>
      <c r="RJU33" s="2"/>
      <c r="RJV33" s="2"/>
      <c r="RJW33" s="2"/>
      <c r="RJX33" s="2"/>
      <c r="RJY33" s="2"/>
      <c r="RJZ33" s="2"/>
      <c r="RKA33" s="2"/>
      <c r="RKB33" s="2"/>
      <c r="RKC33" s="2"/>
      <c r="RKD33" s="2"/>
      <c r="RKE33" s="2"/>
      <c r="RKF33" s="2"/>
      <c r="RKG33" s="2"/>
      <c r="RKH33" s="2"/>
      <c r="RKI33" s="2"/>
      <c r="RKJ33" s="2"/>
      <c r="RKK33" s="2"/>
      <c r="RKL33" s="2"/>
      <c r="RKM33" s="2"/>
      <c r="RKN33" s="2"/>
      <c r="RKO33" s="2"/>
      <c r="RKP33" s="2"/>
      <c r="RKQ33" s="2"/>
      <c r="RKR33" s="2"/>
      <c r="RKS33" s="2"/>
      <c r="RKT33" s="2"/>
      <c r="RKU33" s="2"/>
      <c r="RKV33" s="2"/>
      <c r="RKW33" s="2"/>
      <c r="RKX33" s="2"/>
      <c r="RKY33" s="2"/>
      <c r="RKZ33" s="2"/>
      <c r="RLA33" s="2"/>
      <c r="RLB33" s="2"/>
      <c r="RLC33" s="2"/>
      <c r="RLD33" s="2"/>
      <c r="RLE33" s="2"/>
      <c r="RLF33" s="2"/>
      <c r="RLG33" s="2"/>
      <c r="RLH33" s="2"/>
      <c r="RLI33" s="2"/>
      <c r="RLJ33" s="2"/>
      <c r="RLK33" s="2"/>
      <c r="RLL33" s="2"/>
      <c r="RLM33" s="2"/>
      <c r="RLN33" s="2"/>
      <c r="RLO33" s="2"/>
      <c r="RLP33" s="2"/>
      <c r="RLQ33" s="2"/>
      <c r="RLR33" s="2"/>
      <c r="RLS33" s="2"/>
      <c r="RLT33" s="2"/>
      <c r="RLU33" s="2"/>
      <c r="RLV33" s="2"/>
      <c r="RLW33" s="2"/>
      <c r="RLX33" s="2"/>
      <c r="RLY33" s="2"/>
      <c r="RLZ33" s="2"/>
      <c r="RMA33" s="2"/>
      <c r="RMB33" s="2"/>
      <c r="RMC33" s="2"/>
      <c r="RMD33" s="2"/>
      <c r="RME33" s="2"/>
      <c r="RMF33" s="2"/>
      <c r="RMG33" s="2"/>
      <c r="RMH33" s="2"/>
      <c r="RMI33" s="2"/>
      <c r="RMJ33" s="2"/>
      <c r="RMK33" s="2"/>
      <c r="RML33" s="2"/>
      <c r="RMM33" s="2"/>
      <c r="RMN33" s="2"/>
      <c r="RMO33" s="2"/>
      <c r="RMP33" s="2"/>
      <c r="RMQ33" s="2"/>
      <c r="RMR33" s="2"/>
      <c r="RMS33" s="2"/>
      <c r="RMT33" s="2"/>
      <c r="RMU33" s="2"/>
      <c r="RMV33" s="2"/>
      <c r="RMW33" s="2"/>
      <c r="RMX33" s="2"/>
      <c r="RMY33" s="2"/>
      <c r="RMZ33" s="2"/>
      <c r="RNA33" s="2"/>
      <c r="RNB33" s="2"/>
      <c r="RNC33" s="2"/>
      <c r="RND33" s="2"/>
      <c r="RNE33" s="2"/>
      <c r="RNF33" s="2"/>
      <c r="RNG33" s="2"/>
      <c r="RNH33" s="2"/>
      <c r="RNI33" s="2"/>
      <c r="RNJ33" s="2"/>
      <c r="RNK33" s="2"/>
      <c r="RNL33" s="2"/>
      <c r="RNM33" s="2"/>
      <c r="RNN33" s="2"/>
      <c r="RNO33" s="2"/>
      <c r="RNP33" s="2"/>
      <c r="RNQ33" s="2"/>
      <c r="RNR33" s="2"/>
      <c r="RNS33" s="2"/>
      <c r="RNT33" s="2"/>
      <c r="RNU33" s="2"/>
      <c r="RNV33" s="2"/>
      <c r="RNW33" s="2"/>
      <c r="RNX33" s="2"/>
      <c r="RNY33" s="2"/>
      <c r="RNZ33" s="2"/>
      <c r="ROA33" s="2"/>
      <c r="ROB33" s="2"/>
      <c r="ROC33" s="2"/>
      <c r="ROD33" s="2"/>
      <c r="ROE33" s="2"/>
      <c r="ROF33" s="2"/>
      <c r="ROG33" s="2"/>
      <c r="ROH33" s="2"/>
      <c r="ROI33" s="2"/>
      <c r="ROJ33" s="2"/>
      <c r="ROK33" s="2"/>
      <c r="ROL33" s="2"/>
      <c r="ROM33" s="2"/>
      <c r="RON33" s="2"/>
      <c r="ROO33" s="2"/>
      <c r="ROP33" s="2"/>
      <c r="ROQ33" s="2"/>
      <c r="ROR33" s="2"/>
      <c r="ROS33" s="2"/>
      <c r="ROT33" s="2"/>
      <c r="ROU33" s="2"/>
      <c r="ROV33" s="2"/>
      <c r="ROW33" s="2"/>
      <c r="ROX33" s="2"/>
      <c r="ROY33" s="2"/>
      <c r="ROZ33" s="2"/>
      <c r="RPA33" s="2"/>
      <c r="RPB33" s="2"/>
      <c r="RPC33" s="2"/>
      <c r="RPD33" s="2"/>
      <c r="RPE33" s="2"/>
      <c r="RPF33" s="2"/>
      <c r="RPG33" s="2"/>
      <c r="RPH33" s="2"/>
      <c r="RPI33" s="2"/>
      <c r="RPJ33" s="2"/>
      <c r="RPK33" s="2"/>
      <c r="RPL33" s="2"/>
      <c r="RPM33" s="2"/>
      <c r="RPN33" s="2"/>
      <c r="RPO33" s="2"/>
      <c r="RPP33" s="2"/>
      <c r="RPQ33" s="2"/>
      <c r="RPR33" s="2"/>
      <c r="RPS33" s="2"/>
      <c r="RPT33" s="2"/>
      <c r="RPU33" s="2"/>
      <c r="RPV33" s="2"/>
      <c r="RPW33" s="2"/>
      <c r="RPX33" s="2"/>
      <c r="RPY33" s="2"/>
      <c r="RPZ33" s="2"/>
      <c r="RQA33" s="2"/>
      <c r="RQB33" s="2"/>
      <c r="RQC33" s="2"/>
      <c r="RQD33" s="2"/>
      <c r="RQE33" s="2"/>
      <c r="RQF33" s="2"/>
      <c r="RQG33" s="2"/>
      <c r="RQH33" s="2"/>
      <c r="RQI33" s="2"/>
      <c r="RQJ33" s="2"/>
      <c r="RQK33" s="2"/>
      <c r="RQL33" s="2"/>
      <c r="RQM33" s="2"/>
      <c r="RQN33" s="2"/>
      <c r="RQO33" s="2"/>
      <c r="RQP33" s="2"/>
      <c r="RQQ33" s="2"/>
      <c r="RQR33" s="2"/>
      <c r="RQS33" s="2"/>
      <c r="RQT33" s="2"/>
      <c r="RQU33" s="2"/>
      <c r="RQV33" s="2"/>
      <c r="RQW33" s="2"/>
      <c r="RQX33" s="2"/>
      <c r="RQY33" s="2"/>
      <c r="RQZ33" s="2"/>
      <c r="RRA33" s="2"/>
      <c r="RRB33" s="2"/>
      <c r="RRC33" s="2"/>
      <c r="RRD33" s="2"/>
      <c r="RRE33" s="2"/>
      <c r="RRF33" s="2"/>
      <c r="RRG33" s="2"/>
      <c r="RRH33" s="2"/>
      <c r="RRI33" s="2"/>
      <c r="RRJ33" s="2"/>
      <c r="RRK33" s="2"/>
      <c r="RRL33" s="2"/>
      <c r="RRM33" s="2"/>
      <c r="RRN33" s="2"/>
      <c r="RRO33" s="2"/>
      <c r="RRP33" s="2"/>
      <c r="RRQ33" s="2"/>
      <c r="RRR33" s="2"/>
      <c r="RRS33" s="2"/>
      <c r="RRT33" s="2"/>
      <c r="RRU33" s="2"/>
      <c r="RRV33" s="2"/>
      <c r="RRW33" s="2"/>
      <c r="RRX33" s="2"/>
      <c r="RRY33" s="2"/>
      <c r="RRZ33" s="2"/>
      <c r="RSA33" s="2"/>
      <c r="RSB33" s="2"/>
      <c r="RSC33" s="2"/>
      <c r="RSD33" s="2"/>
      <c r="RSE33" s="2"/>
      <c r="RSF33" s="2"/>
      <c r="RSG33" s="2"/>
      <c r="RSH33" s="2"/>
      <c r="RSI33" s="2"/>
      <c r="RSJ33" s="2"/>
      <c r="RSK33" s="2"/>
      <c r="RSL33" s="2"/>
      <c r="RSM33" s="2"/>
      <c r="RSN33" s="2"/>
      <c r="RSO33" s="2"/>
      <c r="RSP33" s="2"/>
      <c r="RSQ33" s="2"/>
      <c r="RSR33" s="2"/>
      <c r="RSS33" s="2"/>
      <c r="RST33" s="2"/>
      <c r="RSU33" s="2"/>
      <c r="RSV33" s="2"/>
      <c r="RSW33" s="2"/>
      <c r="RSX33" s="2"/>
      <c r="RSY33" s="2"/>
      <c r="RSZ33" s="2"/>
      <c r="RTA33" s="2"/>
      <c r="RTB33" s="2"/>
      <c r="RTC33" s="2"/>
      <c r="RTD33" s="2"/>
      <c r="RTE33" s="2"/>
      <c r="RTF33" s="2"/>
      <c r="RTG33" s="2"/>
      <c r="RTH33" s="2"/>
      <c r="RTI33" s="2"/>
      <c r="RTJ33" s="2"/>
      <c r="RTK33" s="2"/>
      <c r="RTL33" s="2"/>
      <c r="RTM33" s="2"/>
      <c r="RTN33" s="2"/>
      <c r="RTO33" s="2"/>
      <c r="RTP33" s="2"/>
      <c r="RTQ33" s="2"/>
      <c r="RTR33" s="2"/>
      <c r="RTS33" s="2"/>
      <c r="RTT33" s="2"/>
      <c r="RTU33" s="2"/>
      <c r="RTV33" s="2"/>
      <c r="RTW33" s="2"/>
      <c r="RTX33" s="2"/>
      <c r="RTY33" s="2"/>
      <c r="RTZ33" s="2"/>
      <c r="RUA33" s="2"/>
      <c r="RUB33" s="2"/>
      <c r="RUC33" s="2"/>
      <c r="RUD33" s="2"/>
      <c r="RUE33" s="2"/>
      <c r="RUF33" s="2"/>
      <c r="RUG33" s="2"/>
      <c r="RUH33" s="2"/>
      <c r="RUI33" s="2"/>
      <c r="RUJ33" s="2"/>
      <c r="RUK33" s="2"/>
      <c r="RUL33" s="2"/>
      <c r="RUM33" s="2"/>
      <c r="RUN33" s="2"/>
      <c r="RUO33" s="2"/>
      <c r="RUP33" s="2"/>
      <c r="RUQ33" s="2"/>
      <c r="RUR33" s="2"/>
      <c r="RUS33" s="2"/>
      <c r="RUT33" s="2"/>
      <c r="RUU33" s="2"/>
      <c r="RUV33" s="2"/>
      <c r="RUW33" s="2"/>
      <c r="RUX33" s="2"/>
      <c r="RUY33" s="2"/>
      <c r="RUZ33" s="2"/>
      <c r="RVA33" s="2"/>
      <c r="RVB33" s="2"/>
      <c r="RVC33" s="2"/>
      <c r="RVD33" s="2"/>
      <c r="RVE33" s="2"/>
      <c r="RVF33" s="2"/>
      <c r="RVG33" s="2"/>
      <c r="RVH33" s="2"/>
      <c r="RVI33" s="2"/>
      <c r="RVJ33" s="2"/>
      <c r="RVK33" s="2"/>
      <c r="RVL33" s="2"/>
      <c r="RVM33" s="2"/>
      <c r="RVN33" s="2"/>
      <c r="RVO33" s="2"/>
      <c r="RVP33" s="2"/>
      <c r="RVQ33" s="2"/>
      <c r="RVR33" s="2"/>
      <c r="RVS33" s="2"/>
      <c r="RVT33" s="2"/>
      <c r="RVU33" s="2"/>
      <c r="RVV33" s="2"/>
      <c r="RVW33" s="2"/>
      <c r="RVX33" s="2"/>
      <c r="RVY33" s="2"/>
      <c r="RVZ33" s="2"/>
      <c r="RWA33" s="2"/>
      <c r="RWB33" s="2"/>
      <c r="RWC33" s="2"/>
      <c r="RWD33" s="2"/>
      <c r="RWE33" s="2"/>
      <c r="RWF33" s="2"/>
      <c r="RWG33" s="2"/>
      <c r="RWH33" s="2"/>
      <c r="RWI33" s="2"/>
      <c r="RWJ33" s="2"/>
      <c r="RWK33" s="2"/>
      <c r="RWL33" s="2"/>
      <c r="RWM33" s="2"/>
      <c r="RWN33" s="2"/>
      <c r="RWO33" s="2"/>
      <c r="RWP33" s="2"/>
      <c r="RWQ33" s="2"/>
      <c r="RWR33" s="2"/>
      <c r="RWS33" s="2"/>
      <c r="RWT33" s="2"/>
      <c r="RWU33" s="2"/>
      <c r="RWV33" s="2"/>
      <c r="RWW33" s="2"/>
      <c r="RWX33" s="2"/>
      <c r="RWY33" s="2"/>
      <c r="RWZ33" s="2"/>
      <c r="RXA33" s="2"/>
      <c r="RXB33" s="2"/>
      <c r="RXC33" s="2"/>
      <c r="RXD33" s="2"/>
      <c r="RXE33" s="2"/>
      <c r="RXF33" s="2"/>
      <c r="RXG33" s="2"/>
      <c r="RXH33" s="2"/>
      <c r="RXI33" s="2"/>
      <c r="RXJ33" s="2"/>
      <c r="RXK33" s="2"/>
      <c r="RXL33" s="2"/>
      <c r="RXM33" s="2"/>
      <c r="RXN33" s="2"/>
      <c r="RXO33" s="2"/>
      <c r="RXP33" s="2"/>
      <c r="RXQ33" s="2"/>
      <c r="RXR33" s="2"/>
      <c r="RXS33" s="2"/>
      <c r="RXT33" s="2"/>
      <c r="RXU33" s="2"/>
      <c r="RXV33" s="2"/>
      <c r="RXW33" s="2"/>
      <c r="RXX33" s="2"/>
      <c r="RXY33" s="2"/>
      <c r="RXZ33" s="2"/>
      <c r="RYA33" s="2"/>
      <c r="RYB33" s="2"/>
      <c r="RYC33" s="2"/>
      <c r="RYD33" s="2"/>
      <c r="RYE33" s="2"/>
      <c r="RYF33" s="2"/>
      <c r="RYG33" s="2"/>
      <c r="RYH33" s="2"/>
      <c r="RYI33" s="2"/>
      <c r="RYJ33" s="2"/>
      <c r="RYK33" s="2"/>
      <c r="RYL33" s="2"/>
      <c r="RYM33" s="2"/>
      <c r="RYN33" s="2"/>
      <c r="RYO33" s="2"/>
      <c r="RYP33" s="2"/>
      <c r="RYQ33" s="2"/>
      <c r="RYR33" s="2"/>
      <c r="RYS33" s="2"/>
      <c r="RYT33" s="2"/>
      <c r="RYU33" s="2"/>
      <c r="RYV33" s="2"/>
      <c r="RYW33" s="2"/>
      <c r="RYX33" s="2"/>
      <c r="RYY33" s="2"/>
      <c r="RYZ33" s="2"/>
      <c r="RZA33" s="2"/>
      <c r="RZB33" s="2"/>
      <c r="RZC33" s="2"/>
      <c r="RZD33" s="2"/>
      <c r="RZE33" s="2"/>
      <c r="RZF33" s="2"/>
      <c r="RZG33" s="2"/>
      <c r="RZH33" s="2"/>
      <c r="RZI33" s="2"/>
      <c r="RZJ33" s="2"/>
      <c r="RZK33" s="2"/>
      <c r="RZL33" s="2"/>
      <c r="RZM33" s="2"/>
      <c r="RZN33" s="2"/>
      <c r="RZO33" s="2"/>
      <c r="RZP33" s="2"/>
      <c r="RZQ33" s="2"/>
      <c r="RZR33" s="2"/>
      <c r="RZS33" s="2"/>
      <c r="RZT33" s="2"/>
      <c r="RZU33" s="2"/>
      <c r="RZV33" s="2"/>
      <c r="RZW33" s="2"/>
      <c r="RZX33" s="2"/>
      <c r="RZY33" s="2"/>
      <c r="RZZ33" s="2"/>
      <c r="SAA33" s="2"/>
      <c r="SAB33" s="2"/>
      <c r="SAC33" s="2"/>
      <c r="SAD33" s="2"/>
      <c r="SAE33" s="2"/>
      <c r="SAF33" s="2"/>
      <c r="SAG33" s="2"/>
      <c r="SAH33" s="2"/>
      <c r="SAI33" s="2"/>
      <c r="SAJ33" s="2"/>
      <c r="SAK33" s="2"/>
      <c r="SAL33" s="2"/>
      <c r="SAM33" s="2"/>
      <c r="SAN33" s="2"/>
      <c r="SAO33" s="2"/>
      <c r="SAP33" s="2"/>
      <c r="SAQ33" s="2"/>
      <c r="SAR33" s="2"/>
      <c r="SAS33" s="2"/>
      <c r="SAT33" s="2"/>
      <c r="SAU33" s="2"/>
      <c r="SAV33" s="2"/>
      <c r="SAW33" s="2"/>
      <c r="SAX33" s="2"/>
      <c r="SAY33" s="2"/>
      <c r="SAZ33" s="2"/>
      <c r="SBA33" s="2"/>
      <c r="SBB33" s="2"/>
      <c r="SBC33" s="2"/>
      <c r="SBD33" s="2"/>
      <c r="SBE33" s="2"/>
      <c r="SBF33" s="2"/>
      <c r="SBG33" s="2"/>
      <c r="SBH33" s="2"/>
      <c r="SBI33" s="2"/>
      <c r="SBJ33" s="2"/>
      <c r="SBK33" s="2"/>
      <c r="SBL33" s="2"/>
      <c r="SBM33" s="2"/>
      <c r="SBN33" s="2"/>
      <c r="SBO33" s="2"/>
      <c r="SBP33" s="2"/>
      <c r="SBQ33" s="2"/>
      <c r="SBR33" s="2"/>
      <c r="SBS33" s="2"/>
      <c r="SBT33" s="2"/>
      <c r="SBU33" s="2"/>
      <c r="SBV33" s="2"/>
      <c r="SBW33" s="2"/>
      <c r="SBX33" s="2"/>
      <c r="SBY33" s="2"/>
      <c r="SBZ33" s="2"/>
      <c r="SCA33" s="2"/>
      <c r="SCB33" s="2"/>
      <c r="SCC33" s="2"/>
      <c r="SCD33" s="2"/>
      <c r="SCE33" s="2"/>
      <c r="SCF33" s="2"/>
      <c r="SCG33" s="2"/>
      <c r="SCH33" s="2"/>
      <c r="SCI33" s="2"/>
      <c r="SCJ33" s="2"/>
      <c r="SCK33" s="2"/>
      <c r="SCL33" s="2"/>
      <c r="SCM33" s="2"/>
      <c r="SCN33" s="2"/>
      <c r="SCO33" s="2"/>
      <c r="SCP33" s="2"/>
      <c r="SCQ33" s="2"/>
      <c r="SCR33" s="2"/>
      <c r="SCS33" s="2"/>
      <c r="SCT33" s="2"/>
      <c r="SCU33" s="2"/>
      <c r="SCV33" s="2"/>
      <c r="SCW33" s="2"/>
      <c r="SCX33" s="2"/>
      <c r="SCY33" s="2"/>
      <c r="SCZ33" s="2"/>
      <c r="SDA33" s="2"/>
      <c r="SDB33" s="2"/>
      <c r="SDC33" s="2"/>
      <c r="SDD33" s="2"/>
      <c r="SDE33" s="2"/>
      <c r="SDF33" s="2"/>
      <c r="SDG33" s="2"/>
      <c r="SDH33" s="2"/>
      <c r="SDI33" s="2"/>
      <c r="SDJ33" s="2"/>
      <c r="SDK33" s="2"/>
      <c r="SDL33" s="2"/>
      <c r="SDM33" s="2"/>
      <c r="SDN33" s="2"/>
      <c r="SDO33" s="2"/>
      <c r="SDP33" s="2"/>
      <c r="SDQ33" s="2"/>
      <c r="SDR33" s="2"/>
      <c r="SDS33" s="2"/>
      <c r="SDT33" s="2"/>
      <c r="SDU33" s="2"/>
      <c r="SDV33" s="2"/>
      <c r="SDW33" s="2"/>
      <c r="SDX33" s="2"/>
      <c r="SDY33" s="2"/>
      <c r="SDZ33" s="2"/>
      <c r="SEA33" s="2"/>
      <c r="SEB33" s="2"/>
      <c r="SEC33" s="2"/>
      <c r="SED33" s="2"/>
      <c r="SEE33" s="2"/>
      <c r="SEF33" s="2"/>
      <c r="SEG33" s="2"/>
      <c r="SEH33" s="2"/>
      <c r="SEI33" s="2"/>
      <c r="SEJ33" s="2"/>
      <c r="SEK33" s="2"/>
      <c r="SEL33" s="2"/>
      <c r="SEM33" s="2"/>
      <c r="SEN33" s="2"/>
      <c r="SEO33" s="2"/>
      <c r="SEP33" s="2"/>
      <c r="SEQ33" s="2"/>
      <c r="SER33" s="2"/>
      <c r="SES33" s="2"/>
      <c r="SET33" s="2"/>
      <c r="SEU33" s="2"/>
      <c r="SEV33" s="2"/>
      <c r="SEW33" s="2"/>
      <c r="SEX33" s="2"/>
      <c r="SEY33" s="2"/>
      <c r="SEZ33" s="2"/>
      <c r="SFA33" s="2"/>
      <c r="SFB33" s="2"/>
      <c r="SFC33" s="2"/>
      <c r="SFD33" s="2"/>
      <c r="SFE33" s="2"/>
      <c r="SFF33" s="2"/>
      <c r="SFG33" s="2"/>
      <c r="SFH33" s="2"/>
      <c r="SFI33" s="2"/>
      <c r="SFJ33" s="2"/>
      <c r="SFK33" s="2"/>
      <c r="SFL33" s="2"/>
      <c r="SFM33" s="2"/>
      <c r="SFN33" s="2"/>
      <c r="SFO33" s="2"/>
      <c r="SFP33" s="2"/>
      <c r="SFQ33" s="2"/>
      <c r="SFR33" s="2"/>
      <c r="SFS33" s="2"/>
      <c r="SFT33" s="2"/>
      <c r="SFU33" s="2"/>
      <c r="SFV33" s="2"/>
      <c r="SFW33" s="2"/>
      <c r="SFX33" s="2"/>
      <c r="SFY33" s="2"/>
      <c r="SFZ33" s="2"/>
      <c r="SGA33" s="2"/>
      <c r="SGB33" s="2"/>
      <c r="SGC33" s="2"/>
      <c r="SGD33" s="2"/>
      <c r="SGE33" s="2"/>
      <c r="SGF33" s="2"/>
      <c r="SGG33" s="2"/>
      <c r="SGH33" s="2"/>
      <c r="SGI33" s="2"/>
      <c r="SGJ33" s="2"/>
      <c r="SGK33" s="2"/>
      <c r="SGL33" s="2"/>
      <c r="SGM33" s="2"/>
      <c r="SGN33" s="2"/>
      <c r="SGO33" s="2"/>
      <c r="SGP33" s="2"/>
      <c r="SGQ33" s="2"/>
      <c r="SGR33" s="2"/>
      <c r="SGS33" s="2"/>
      <c r="SGT33" s="2"/>
      <c r="SGU33" s="2"/>
      <c r="SGV33" s="2"/>
      <c r="SGW33" s="2"/>
      <c r="SGX33" s="2"/>
      <c r="SGY33" s="2"/>
      <c r="SGZ33" s="2"/>
      <c r="SHA33" s="2"/>
      <c r="SHB33" s="2"/>
      <c r="SHC33" s="2"/>
      <c r="SHD33" s="2"/>
      <c r="SHE33" s="2"/>
      <c r="SHF33" s="2"/>
      <c r="SHG33" s="2"/>
      <c r="SHH33" s="2"/>
      <c r="SHI33" s="2"/>
      <c r="SHJ33" s="2"/>
      <c r="SHK33" s="2"/>
      <c r="SHL33" s="2"/>
      <c r="SHM33" s="2"/>
      <c r="SHN33" s="2"/>
      <c r="SHO33" s="2"/>
      <c r="SHP33" s="2"/>
      <c r="SHQ33" s="2"/>
      <c r="SHR33" s="2"/>
      <c r="SHS33" s="2"/>
      <c r="SHT33" s="2"/>
      <c r="SHU33" s="2"/>
      <c r="SHV33" s="2"/>
      <c r="SHW33" s="2"/>
      <c r="SHX33" s="2"/>
      <c r="SHY33" s="2"/>
      <c r="SHZ33" s="2"/>
      <c r="SIA33" s="2"/>
      <c r="SIB33" s="2"/>
      <c r="SIC33" s="2"/>
      <c r="SID33" s="2"/>
      <c r="SIE33" s="2"/>
      <c r="SIF33" s="2"/>
      <c r="SIG33" s="2"/>
      <c r="SIH33" s="2"/>
      <c r="SII33" s="2"/>
      <c r="SIJ33" s="2"/>
      <c r="SIK33" s="2"/>
      <c r="SIL33" s="2"/>
      <c r="SIM33" s="2"/>
      <c r="SIN33" s="2"/>
      <c r="SIO33" s="2"/>
      <c r="SIP33" s="2"/>
      <c r="SIQ33" s="2"/>
      <c r="SIR33" s="2"/>
      <c r="SIS33" s="2"/>
      <c r="SIT33" s="2"/>
      <c r="SIU33" s="2"/>
      <c r="SIV33" s="2"/>
      <c r="SIW33" s="2"/>
      <c r="SIX33" s="2"/>
      <c r="SIY33" s="2"/>
      <c r="SIZ33" s="2"/>
      <c r="SJA33" s="2"/>
      <c r="SJB33" s="2"/>
      <c r="SJC33" s="2"/>
      <c r="SJD33" s="2"/>
      <c r="SJE33" s="2"/>
      <c r="SJF33" s="2"/>
      <c r="SJG33" s="2"/>
      <c r="SJH33" s="2"/>
      <c r="SJI33" s="2"/>
      <c r="SJJ33" s="2"/>
      <c r="SJK33" s="2"/>
      <c r="SJL33" s="2"/>
      <c r="SJM33" s="2"/>
      <c r="SJN33" s="2"/>
      <c r="SJO33" s="2"/>
      <c r="SJP33" s="2"/>
      <c r="SJQ33" s="2"/>
      <c r="SJR33" s="2"/>
      <c r="SJS33" s="2"/>
      <c r="SJT33" s="2"/>
      <c r="SJU33" s="2"/>
      <c r="SJV33" s="2"/>
      <c r="SJW33" s="2"/>
      <c r="SJX33" s="2"/>
      <c r="SJY33" s="2"/>
      <c r="SJZ33" s="2"/>
      <c r="SKA33" s="2"/>
      <c r="SKB33" s="2"/>
      <c r="SKC33" s="2"/>
      <c r="SKD33" s="2"/>
      <c r="SKE33" s="2"/>
      <c r="SKF33" s="2"/>
      <c r="SKG33" s="2"/>
      <c r="SKH33" s="2"/>
      <c r="SKI33" s="2"/>
      <c r="SKJ33" s="2"/>
      <c r="SKK33" s="2"/>
      <c r="SKL33" s="2"/>
      <c r="SKM33" s="2"/>
      <c r="SKN33" s="2"/>
      <c r="SKO33" s="2"/>
      <c r="SKP33" s="2"/>
      <c r="SKQ33" s="2"/>
      <c r="SKR33" s="2"/>
      <c r="SKS33" s="2"/>
      <c r="SKT33" s="2"/>
      <c r="SKU33" s="2"/>
      <c r="SKV33" s="2"/>
      <c r="SKW33" s="2"/>
      <c r="SKX33" s="2"/>
      <c r="SKY33" s="2"/>
      <c r="SKZ33" s="2"/>
      <c r="SLA33" s="2"/>
      <c r="SLB33" s="2"/>
      <c r="SLC33" s="2"/>
      <c r="SLD33" s="2"/>
      <c r="SLE33" s="2"/>
      <c r="SLF33" s="2"/>
      <c r="SLG33" s="2"/>
      <c r="SLH33" s="2"/>
      <c r="SLI33" s="2"/>
      <c r="SLJ33" s="2"/>
      <c r="SLK33" s="2"/>
      <c r="SLL33" s="2"/>
      <c r="SLM33" s="2"/>
      <c r="SLN33" s="2"/>
      <c r="SLO33" s="2"/>
      <c r="SLP33" s="2"/>
      <c r="SLQ33" s="2"/>
      <c r="SLR33" s="2"/>
      <c r="SLS33" s="2"/>
      <c r="SLT33" s="2"/>
      <c r="SLU33" s="2"/>
      <c r="SLV33" s="2"/>
      <c r="SLW33" s="2"/>
      <c r="SLX33" s="2"/>
      <c r="SLY33" s="2"/>
      <c r="SLZ33" s="2"/>
      <c r="SMA33" s="2"/>
      <c r="SMB33" s="2"/>
      <c r="SMC33" s="2"/>
      <c r="SMD33" s="2"/>
      <c r="SME33" s="2"/>
      <c r="SMF33" s="2"/>
      <c r="SMG33" s="2"/>
      <c r="SMH33" s="2"/>
      <c r="SMI33" s="2"/>
      <c r="SMJ33" s="2"/>
      <c r="SMK33" s="2"/>
      <c r="SML33" s="2"/>
      <c r="SMM33" s="2"/>
      <c r="SMN33" s="2"/>
      <c r="SMO33" s="2"/>
      <c r="SMP33" s="2"/>
      <c r="SMQ33" s="2"/>
      <c r="SMR33" s="2"/>
      <c r="SMS33" s="2"/>
      <c r="SMT33" s="2"/>
      <c r="SMU33" s="2"/>
      <c r="SMV33" s="2"/>
      <c r="SMW33" s="2"/>
      <c r="SMX33" s="2"/>
      <c r="SMY33" s="2"/>
      <c r="SMZ33" s="2"/>
      <c r="SNA33" s="2"/>
      <c r="SNB33" s="2"/>
      <c r="SNC33" s="2"/>
      <c r="SND33" s="2"/>
      <c r="SNE33" s="2"/>
      <c r="SNF33" s="2"/>
      <c r="SNG33" s="2"/>
      <c r="SNH33" s="2"/>
      <c r="SNI33" s="2"/>
      <c r="SNJ33" s="2"/>
      <c r="SNK33" s="2"/>
      <c r="SNL33" s="2"/>
      <c r="SNM33" s="2"/>
      <c r="SNN33" s="2"/>
      <c r="SNO33" s="2"/>
      <c r="SNP33" s="2"/>
      <c r="SNQ33" s="2"/>
      <c r="SNR33" s="2"/>
      <c r="SNS33" s="2"/>
      <c r="SNT33" s="2"/>
      <c r="SNU33" s="2"/>
      <c r="SNV33" s="2"/>
      <c r="SNW33" s="2"/>
      <c r="SNX33" s="2"/>
      <c r="SNY33" s="2"/>
      <c r="SNZ33" s="2"/>
      <c r="SOA33" s="2"/>
      <c r="SOB33" s="2"/>
      <c r="SOC33" s="2"/>
      <c r="SOD33" s="2"/>
      <c r="SOE33" s="2"/>
      <c r="SOF33" s="2"/>
      <c r="SOG33" s="2"/>
      <c r="SOH33" s="2"/>
      <c r="SOI33" s="2"/>
      <c r="SOJ33" s="2"/>
      <c r="SOK33" s="2"/>
      <c r="SOL33" s="2"/>
      <c r="SOM33" s="2"/>
      <c r="SON33" s="2"/>
      <c r="SOO33" s="2"/>
      <c r="SOP33" s="2"/>
      <c r="SOQ33" s="2"/>
      <c r="SOR33" s="2"/>
      <c r="SOS33" s="2"/>
      <c r="SOT33" s="2"/>
      <c r="SOU33" s="2"/>
      <c r="SOV33" s="2"/>
      <c r="SOW33" s="2"/>
      <c r="SOX33" s="2"/>
      <c r="SOY33" s="2"/>
      <c r="SOZ33" s="2"/>
      <c r="SPA33" s="2"/>
      <c r="SPB33" s="2"/>
      <c r="SPC33" s="2"/>
      <c r="SPD33" s="2"/>
      <c r="SPE33" s="2"/>
      <c r="SPF33" s="2"/>
      <c r="SPG33" s="2"/>
      <c r="SPH33" s="2"/>
      <c r="SPI33" s="2"/>
      <c r="SPJ33" s="2"/>
      <c r="SPK33" s="2"/>
      <c r="SPL33" s="2"/>
      <c r="SPM33" s="2"/>
      <c r="SPN33" s="2"/>
      <c r="SPO33" s="2"/>
      <c r="SPP33" s="2"/>
      <c r="SPQ33" s="2"/>
      <c r="SPR33" s="2"/>
      <c r="SPS33" s="2"/>
      <c r="SPT33" s="2"/>
      <c r="SPU33" s="2"/>
      <c r="SPV33" s="2"/>
      <c r="SPW33" s="2"/>
      <c r="SPX33" s="2"/>
      <c r="SPY33" s="2"/>
      <c r="SPZ33" s="2"/>
      <c r="SQA33" s="2"/>
      <c r="SQB33" s="2"/>
      <c r="SQC33" s="2"/>
      <c r="SQD33" s="2"/>
      <c r="SQE33" s="2"/>
      <c r="SQF33" s="2"/>
      <c r="SQG33" s="2"/>
      <c r="SQH33" s="2"/>
      <c r="SQI33" s="2"/>
      <c r="SQJ33" s="2"/>
      <c r="SQK33" s="2"/>
      <c r="SQL33" s="2"/>
      <c r="SQM33" s="2"/>
      <c r="SQN33" s="2"/>
      <c r="SQO33" s="2"/>
      <c r="SQP33" s="2"/>
      <c r="SQQ33" s="2"/>
      <c r="SQR33" s="2"/>
      <c r="SQS33" s="2"/>
      <c r="SQT33" s="2"/>
      <c r="SQU33" s="2"/>
      <c r="SQV33" s="2"/>
      <c r="SQW33" s="2"/>
      <c r="SQX33" s="2"/>
      <c r="SQY33" s="2"/>
      <c r="SQZ33" s="2"/>
      <c r="SRA33" s="2"/>
      <c r="SRB33" s="2"/>
      <c r="SRC33" s="2"/>
      <c r="SRD33" s="2"/>
      <c r="SRE33" s="2"/>
      <c r="SRF33" s="2"/>
      <c r="SRG33" s="2"/>
      <c r="SRH33" s="2"/>
      <c r="SRI33" s="2"/>
      <c r="SRJ33" s="2"/>
      <c r="SRK33" s="2"/>
      <c r="SRL33" s="2"/>
      <c r="SRM33" s="2"/>
      <c r="SRN33" s="2"/>
      <c r="SRO33" s="2"/>
      <c r="SRP33" s="2"/>
      <c r="SRQ33" s="2"/>
      <c r="SRR33" s="2"/>
      <c r="SRS33" s="2"/>
      <c r="SRT33" s="2"/>
      <c r="SRU33" s="2"/>
      <c r="SRV33" s="2"/>
      <c r="SRW33" s="2"/>
      <c r="SRX33" s="2"/>
      <c r="SRY33" s="2"/>
      <c r="SRZ33" s="2"/>
      <c r="SSA33" s="2"/>
      <c r="SSB33" s="2"/>
      <c r="SSC33" s="2"/>
      <c r="SSD33" s="2"/>
      <c r="SSE33" s="2"/>
      <c r="SSF33" s="2"/>
      <c r="SSG33" s="2"/>
      <c r="SSH33" s="2"/>
      <c r="SSI33" s="2"/>
      <c r="SSJ33" s="2"/>
      <c r="SSK33" s="2"/>
      <c r="SSL33" s="2"/>
      <c r="SSM33" s="2"/>
      <c r="SSN33" s="2"/>
      <c r="SSO33" s="2"/>
      <c r="SSP33" s="2"/>
      <c r="SSQ33" s="2"/>
      <c r="SSR33" s="2"/>
      <c r="SSS33" s="2"/>
      <c r="SST33" s="2"/>
      <c r="SSU33" s="2"/>
      <c r="SSV33" s="2"/>
      <c r="SSW33" s="2"/>
      <c r="SSX33" s="2"/>
      <c r="SSY33" s="2"/>
      <c r="SSZ33" s="2"/>
      <c r="STA33" s="2"/>
      <c r="STB33" s="2"/>
      <c r="STC33" s="2"/>
      <c r="STD33" s="2"/>
      <c r="STE33" s="2"/>
      <c r="STF33" s="2"/>
      <c r="STG33" s="2"/>
      <c r="STH33" s="2"/>
      <c r="STI33" s="2"/>
      <c r="STJ33" s="2"/>
      <c r="STK33" s="2"/>
      <c r="STL33" s="2"/>
      <c r="STM33" s="2"/>
      <c r="STN33" s="2"/>
      <c r="STO33" s="2"/>
      <c r="STP33" s="2"/>
      <c r="STQ33" s="2"/>
      <c r="STR33" s="2"/>
      <c r="STS33" s="2"/>
      <c r="STT33" s="2"/>
      <c r="STU33" s="2"/>
      <c r="STV33" s="2"/>
      <c r="STW33" s="2"/>
      <c r="STX33" s="2"/>
      <c r="STY33" s="2"/>
      <c r="STZ33" s="2"/>
      <c r="SUA33" s="2"/>
      <c r="SUB33" s="2"/>
      <c r="SUC33" s="2"/>
      <c r="SUD33" s="2"/>
      <c r="SUE33" s="2"/>
      <c r="SUF33" s="2"/>
      <c r="SUG33" s="2"/>
      <c r="SUH33" s="2"/>
      <c r="SUI33" s="2"/>
      <c r="SUJ33" s="2"/>
      <c r="SUK33" s="2"/>
      <c r="SUL33" s="2"/>
      <c r="SUM33" s="2"/>
      <c r="SUN33" s="2"/>
      <c r="SUO33" s="2"/>
      <c r="SUP33" s="2"/>
      <c r="SUQ33" s="2"/>
      <c r="SUR33" s="2"/>
      <c r="SUS33" s="2"/>
      <c r="SUT33" s="2"/>
      <c r="SUU33" s="2"/>
      <c r="SUV33" s="2"/>
      <c r="SUW33" s="2"/>
      <c r="SUX33" s="2"/>
      <c r="SUY33" s="2"/>
      <c r="SUZ33" s="2"/>
      <c r="SVA33" s="2"/>
      <c r="SVB33" s="2"/>
      <c r="SVC33" s="2"/>
      <c r="SVD33" s="2"/>
      <c r="SVE33" s="2"/>
      <c r="SVF33" s="2"/>
      <c r="SVG33" s="2"/>
      <c r="SVH33" s="2"/>
      <c r="SVI33" s="2"/>
      <c r="SVJ33" s="2"/>
      <c r="SVK33" s="2"/>
      <c r="SVL33" s="2"/>
      <c r="SVM33" s="2"/>
      <c r="SVN33" s="2"/>
      <c r="SVO33" s="2"/>
      <c r="SVP33" s="2"/>
      <c r="SVQ33" s="2"/>
      <c r="SVR33" s="2"/>
      <c r="SVS33" s="2"/>
      <c r="SVT33" s="2"/>
      <c r="SVU33" s="2"/>
      <c r="SVV33" s="2"/>
      <c r="SVW33" s="2"/>
      <c r="SVX33" s="2"/>
      <c r="SVY33" s="2"/>
      <c r="SVZ33" s="2"/>
      <c r="SWA33" s="2"/>
      <c r="SWB33" s="2"/>
      <c r="SWC33" s="2"/>
      <c r="SWD33" s="2"/>
      <c r="SWE33" s="2"/>
      <c r="SWF33" s="2"/>
      <c r="SWG33" s="2"/>
      <c r="SWH33" s="2"/>
      <c r="SWI33" s="2"/>
      <c r="SWJ33" s="2"/>
      <c r="SWK33" s="2"/>
      <c r="SWL33" s="2"/>
      <c r="SWM33" s="2"/>
      <c r="SWN33" s="2"/>
      <c r="SWO33" s="2"/>
      <c r="SWP33" s="2"/>
      <c r="SWQ33" s="2"/>
      <c r="SWR33" s="2"/>
      <c r="SWS33" s="2"/>
      <c r="SWT33" s="2"/>
      <c r="SWU33" s="2"/>
      <c r="SWV33" s="2"/>
      <c r="SWW33" s="2"/>
      <c r="SWX33" s="2"/>
      <c r="SWY33" s="2"/>
      <c r="SWZ33" s="2"/>
      <c r="SXA33" s="2"/>
      <c r="SXB33" s="2"/>
      <c r="SXC33" s="2"/>
      <c r="SXD33" s="2"/>
      <c r="SXE33" s="2"/>
      <c r="SXF33" s="2"/>
      <c r="SXG33" s="2"/>
      <c r="SXH33" s="2"/>
      <c r="SXI33" s="2"/>
      <c r="SXJ33" s="2"/>
      <c r="SXK33" s="2"/>
      <c r="SXL33" s="2"/>
      <c r="SXM33" s="2"/>
      <c r="SXN33" s="2"/>
      <c r="SXO33" s="2"/>
      <c r="SXP33" s="2"/>
      <c r="SXQ33" s="2"/>
      <c r="SXR33" s="2"/>
      <c r="SXS33" s="2"/>
      <c r="SXT33" s="2"/>
      <c r="SXU33" s="2"/>
      <c r="SXV33" s="2"/>
      <c r="SXW33" s="2"/>
      <c r="SXX33" s="2"/>
      <c r="SXY33" s="2"/>
      <c r="SXZ33" s="2"/>
      <c r="SYA33" s="2"/>
      <c r="SYB33" s="2"/>
      <c r="SYC33" s="2"/>
      <c r="SYD33" s="2"/>
      <c r="SYE33" s="2"/>
      <c r="SYF33" s="2"/>
      <c r="SYG33" s="2"/>
      <c r="SYH33" s="2"/>
      <c r="SYI33" s="2"/>
      <c r="SYJ33" s="2"/>
      <c r="SYK33" s="2"/>
      <c r="SYL33" s="2"/>
      <c r="SYM33" s="2"/>
      <c r="SYN33" s="2"/>
      <c r="SYO33" s="2"/>
      <c r="SYP33" s="2"/>
      <c r="SYQ33" s="2"/>
      <c r="SYR33" s="2"/>
      <c r="SYS33" s="2"/>
      <c r="SYT33" s="2"/>
      <c r="SYU33" s="2"/>
      <c r="SYV33" s="2"/>
      <c r="SYW33" s="2"/>
      <c r="SYX33" s="2"/>
      <c r="SYY33" s="2"/>
      <c r="SYZ33" s="2"/>
      <c r="SZA33" s="2"/>
      <c r="SZB33" s="2"/>
      <c r="SZC33" s="2"/>
      <c r="SZD33" s="2"/>
      <c r="SZE33" s="2"/>
      <c r="SZF33" s="2"/>
      <c r="SZG33" s="2"/>
      <c r="SZH33" s="2"/>
      <c r="SZI33" s="2"/>
      <c r="SZJ33" s="2"/>
      <c r="SZK33" s="2"/>
      <c r="SZL33" s="2"/>
      <c r="SZM33" s="2"/>
      <c r="SZN33" s="2"/>
      <c r="SZO33" s="2"/>
      <c r="SZP33" s="2"/>
      <c r="SZQ33" s="2"/>
      <c r="SZR33" s="2"/>
      <c r="SZS33" s="2"/>
      <c r="SZT33" s="2"/>
      <c r="SZU33" s="2"/>
      <c r="SZV33" s="2"/>
      <c r="SZW33" s="2"/>
      <c r="SZX33" s="2"/>
      <c r="SZY33" s="2"/>
      <c r="SZZ33" s="2"/>
      <c r="TAA33" s="2"/>
      <c r="TAB33" s="2"/>
      <c r="TAC33" s="2"/>
      <c r="TAD33" s="2"/>
      <c r="TAE33" s="2"/>
      <c r="TAF33" s="2"/>
      <c r="TAG33" s="2"/>
      <c r="TAH33" s="2"/>
      <c r="TAI33" s="2"/>
      <c r="TAJ33" s="2"/>
      <c r="TAK33" s="2"/>
      <c r="TAL33" s="2"/>
      <c r="TAM33" s="2"/>
      <c r="TAN33" s="2"/>
      <c r="TAO33" s="2"/>
      <c r="TAP33" s="2"/>
      <c r="TAQ33" s="2"/>
      <c r="TAR33" s="2"/>
      <c r="TAS33" s="2"/>
      <c r="TAT33" s="2"/>
      <c r="TAU33" s="2"/>
      <c r="TAV33" s="2"/>
      <c r="TAW33" s="2"/>
      <c r="TAX33" s="2"/>
      <c r="TAY33" s="2"/>
      <c r="TAZ33" s="2"/>
      <c r="TBA33" s="2"/>
      <c r="TBB33" s="2"/>
      <c r="TBC33" s="2"/>
      <c r="TBD33" s="2"/>
      <c r="TBE33" s="2"/>
      <c r="TBF33" s="2"/>
      <c r="TBG33" s="2"/>
      <c r="TBH33" s="2"/>
      <c r="TBI33" s="2"/>
      <c r="TBJ33" s="2"/>
      <c r="TBK33" s="2"/>
      <c r="TBL33" s="2"/>
      <c r="TBM33" s="2"/>
      <c r="TBN33" s="2"/>
      <c r="TBO33" s="2"/>
      <c r="TBP33" s="2"/>
      <c r="TBQ33" s="2"/>
      <c r="TBR33" s="2"/>
      <c r="TBS33" s="2"/>
      <c r="TBT33" s="2"/>
      <c r="TBU33" s="2"/>
      <c r="TBV33" s="2"/>
      <c r="TBW33" s="2"/>
      <c r="TBX33" s="2"/>
      <c r="TBY33" s="2"/>
      <c r="TBZ33" s="2"/>
      <c r="TCA33" s="2"/>
      <c r="TCB33" s="2"/>
      <c r="TCC33" s="2"/>
      <c r="TCD33" s="2"/>
      <c r="TCE33" s="2"/>
      <c r="TCF33" s="2"/>
      <c r="TCG33" s="2"/>
      <c r="TCH33" s="2"/>
      <c r="TCI33" s="2"/>
      <c r="TCJ33" s="2"/>
      <c r="TCK33" s="2"/>
      <c r="TCL33" s="2"/>
      <c r="TCM33" s="2"/>
      <c r="TCN33" s="2"/>
      <c r="TCO33" s="2"/>
      <c r="TCP33" s="2"/>
      <c r="TCQ33" s="2"/>
      <c r="TCR33" s="2"/>
      <c r="TCS33" s="2"/>
      <c r="TCT33" s="2"/>
      <c r="TCU33" s="2"/>
      <c r="TCV33" s="2"/>
      <c r="TCW33" s="2"/>
      <c r="TCX33" s="2"/>
      <c r="TCY33" s="2"/>
      <c r="TCZ33" s="2"/>
      <c r="TDA33" s="2"/>
      <c r="TDB33" s="2"/>
      <c r="TDC33" s="2"/>
      <c r="TDD33" s="2"/>
      <c r="TDE33" s="2"/>
      <c r="TDF33" s="2"/>
      <c r="TDG33" s="2"/>
      <c r="TDH33" s="2"/>
      <c r="TDI33" s="2"/>
      <c r="TDJ33" s="2"/>
      <c r="TDK33" s="2"/>
      <c r="TDL33" s="2"/>
      <c r="TDM33" s="2"/>
      <c r="TDN33" s="2"/>
      <c r="TDO33" s="2"/>
      <c r="TDP33" s="2"/>
      <c r="TDQ33" s="2"/>
      <c r="TDR33" s="2"/>
      <c r="TDS33" s="2"/>
      <c r="TDT33" s="2"/>
      <c r="TDU33" s="2"/>
      <c r="TDV33" s="2"/>
      <c r="TDW33" s="2"/>
      <c r="TDX33" s="2"/>
      <c r="TDY33" s="2"/>
      <c r="TDZ33" s="2"/>
      <c r="TEA33" s="2"/>
      <c r="TEB33" s="2"/>
      <c r="TEC33" s="2"/>
      <c r="TED33" s="2"/>
      <c r="TEE33" s="2"/>
      <c r="TEF33" s="2"/>
      <c r="TEG33" s="2"/>
      <c r="TEH33" s="2"/>
      <c r="TEI33" s="2"/>
      <c r="TEJ33" s="2"/>
      <c r="TEK33" s="2"/>
      <c r="TEL33" s="2"/>
      <c r="TEM33" s="2"/>
      <c r="TEN33" s="2"/>
      <c r="TEO33" s="2"/>
      <c r="TEP33" s="2"/>
      <c r="TEQ33" s="2"/>
      <c r="TER33" s="2"/>
      <c r="TES33" s="2"/>
      <c r="TET33" s="2"/>
      <c r="TEU33" s="2"/>
      <c r="TEV33" s="2"/>
      <c r="TEW33" s="2"/>
      <c r="TEX33" s="2"/>
      <c r="TEY33" s="2"/>
      <c r="TEZ33" s="2"/>
      <c r="TFA33" s="2"/>
      <c r="TFB33" s="2"/>
      <c r="TFC33" s="2"/>
      <c r="TFD33" s="2"/>
      <c r="TFE33" s="2"/>
      <c r="TFF33" s="2"/>
      <c r="TFG33" s="2"/>
      <c r="TFH33" s="2"/>
      <c r="TFI33" s="2"/>
      <c r="TFJ33" s="2"/>
      <c r="TFK33" s="2"/>
      <c r="TFL33" s="2"/>
      <c r="TFM33" s="2"/>
      <c r="TFN33" s="2"/>
      <c r="TFO33" s="2"/>
      <c r="TFP33" s="2"/>
      <c r="TFQ33" s="2"/>
      <c r="TFR33" s="2"/>
      <c r="TFS33" s="2"/>
      <c r="TFT33" s="2"/>
      <c r="TFU33" s="2"/>
      <c r="TFV33" s="2"/>
      <c r="TFW33" s="2"/>
      <c r="TFX33" s="2"/>
      <c r="TFY33" s="2"/>
      <c r="TFZ33" s="2"/>
      <c r="TGA33" s="2"/>
      <c r="TGB33" s="2"/>
      <c r="TGC33" s="2"/>
      <c r="TGD33" s="2"/>
      <c r="TGE33" s="2"/>
      <c r="TGF33" s="2"/>
      <c r="TGG33" s="2"/>
      <c r="TGH33" s="2"/>
      <c r="TGI33" s="2"/>
      <c r="TGJ33" s="2"/>
      <c r="TGK33" s="2"/>
      <c r="TGL33" s="2"/>
      <c r="TGM33" s="2"/>
      <c r="TGN33" s="2"/>
      <c r="TGO33" s="2"/>
      <c r="TGP33" s="2"/>
      <c r="TGQ33" s="2"/>
      <c r="TGR33" s="2"/>
      <c r="TGS33" s="2"/>
      <c r="TGT33" s="2"/>
      <c r="TGU33" s="2"/>
      <c r="TGV33" s="2"/>
      <c r="TGW33" s="2"/>
      <c r="TGX33" s="2"/>
      <c r="TGY33" s="2"/>
      <c r="TGZ33" s="2"/>
      <c r="THA33" s="2"/>
      <c r="THB33" s="2"/>
      <c r="THC33" s="2"/>
      <c r="THD33" s="2"/>
      <c r="THE33" s="2"/>
      <c r="THF33" s="2"/>
      <c r="THG33" s="2"/>
      <c r="THH33" s="2"/>
      <c r="THI33" s="2"/>
      <c r="THJ33" s="2"/>
      <c r="THK33" s="2"/>
      <c r="THL33" s="2"/>
      <c r="THM33" s="2"/>
      <c r="THN33" s="2"/>
      <c r="THO33" s="2"/>
      <c r="THP33" s="2"/>
      <c r="THQ33" s="2"/>
      <c r="THR33" s="2"/>
      <c r="THS33" s="2"/>
      <c r="THT33" s="2"/>
      <c r="THU33" s="2"/>
      <c r="THV33" s="2"/>
      <c r="THW33" s="2"/>
      <c r="THX33" s="2"/>
      <c r="THY33" s="2"/>
      <c r="THZ33" s="2"/>
      <c r="TIA33" s="2"/>
      <c r="TIB33" s="2"/>
      <c r="TIC33" s="2"/>
      <c r="TID33" s="2"/>
      <c r="TIE33" s="2"/>
      <c r="TIF33" s="2"/>
      <c r="TIG33" s="2"/>
      <c r="TIH33" s="2"/>
      <c r="TII33" s="2"/>
      <c r="TIJ33" s="2"/>
      <c r="TIK33" s="2"/>
      <c r="TIL33" s="2"/>
      <c r="TIM33" s="2"/>
      <c r="TIN33" s="2"/>
      <c r="TIO33" s="2"/>
      <c r="TIP33" s="2"/>
      <c r="TIQ33" s="2"/>
      <c r="TIR33" s="2"/>
      <c r="TIS33" s="2"/>
      <c r="TIT33" s="2"/>
      <c r="TIU33" s="2"/>
      <c r="TIV33" s="2"/>
      <c r="TIW33" s="2"/>
      <c r="TIX33" s="2"/>
      <c r="TIY33" s="2"/>
      <c r="TIZ33" s="2"/>
      <c r="TJA33" s="2"/>
      <c r="TJB33" s="2"/>
      <c r="TJC33" s="2"/>
      <c r="TJD33" s="2"/>
      <c r="TJE33" s="2"/>
      <c r="TJF33" s="2"/>
      <c r="TJG33" s="2"/>
      <c r="TJH33" s="2"/>
      <c r="TJI33" s="2"/>
      <c r="TJJ33" s="2"/>
      <c r="TJK33" s="2"/>
      <c r="TJL33" s="2"/>
      <c r="TJM33" s="2"/>
      <c r="TJN33" s="2"/>
      <c r="TJO33" s="2"/>
      <c r="TJP33" s="2"/>
      <c r="TJQ33" s="2"/>
      <c r="TJR33" s="2"/>
      <c r="TJS33" s="2"/>
      <c r="TJT33" s="2"/>
      <c r="TJU33" s="2"/>
      <c r="TJV33" s="2"/>
      <c r="TJW33" s="2"/>
      <c r="TJX33" s="2"/>
      <c r="TJY33" s="2"/>
      <c r="TJZ33" s="2"/>
      <c r="TKA33" s="2"/>
      <c r="TKB33" s="2"/>
      <c r="TKC33" s="2"/>
      <c r="TKD33" s="2"/>
      <c r="TKE33" s="2"/>
      <c r="TKF33" s="2"/>
      <c r="TKG33" s="2"/>
      <c r="TKH33" s="2"/>
      <c r="TKI33" s="2"/>
      <c r="TKJ33" s="2"/>
      <c r="TKK33" s="2"/>
      <c r="TKL33" s="2"/>
      <c r="TKM33" s="2"/>
      <c r="TKN33" s="2"/>
      <c r="TKO33" s="2"/>
      <c r="TKP33" s="2"/>
      <c r="TKQ33" s="2"/>
      <c r="TKR33" s="2"/>
      <c r="TKS33" s="2"/>
      <c r="TKT33" s="2"/>
      <c r="TKU33" s="2"/>
      <c r="TKV33" s="2"/>
      <c r="TKW33" s="2"/>
      <c r="TKX33" s="2"/>
      <c r="TKY33" s="2"/>
      <c r="TKZ33" s="2"/>
      <c r="TLA33" s="2"/>
      <c r="TLB33" s="2"/>
      <c r="TLC33" s="2"/>
      <c r="TLD33" s="2"/>
      <c r="TLE33" s="2"/>
      <c r="TLF33" s="2"/>
      <c r="TLG33" s="2"/>
      <c r="TLH33" s="2"/>
      <c r="TLI33" s="2"/>
      <c r="TLJ33" s="2"/>
      <c r="TLK33" s="2"/>
      <c r="TLL33" s="2"/>
      <c r="TLM33" s="2"/>
      <c r="TLN33" s="2"/>
      <c r="TLO33" s="2"/>
      <c r="TLP33" s="2"/>
      <c r="TLQ33" s="2"/>
      <c r="TLR33" s="2"/>
      <c r="TLS33" s="2"/>
      <c r="TLT33" s="2"/>
      <c r="TLU33" s="2"/>
      <c r="TLV33" s="2"/>
      <c r="TLW33" s="2"/>
      <c r="TLX33" s="2"/>
      <c r="TLY33" s="2"/>
      <c r="TLZ33" s="2"/>
      <c r="TMA33" s="2"/>
      <c r="TMB33" s="2"/>
      <c r="TMC33" s="2"/>
      <c r="TMD33" s="2"/>
      <c r="TME33" s="2"/>
      <c r="TMF33" s="2"/>
      <c r="TMG33" s="2"/>
      <c r="TMH33" s="2"/>
      <c r="TMI33" s="2"/>
      <c r="TMJ33" s="2"/>
      <c r="TMK33" s="2"/>
      <c r="TML33" s="2"/>
      <c r="TMM33" s="2"/>
      <c r="TMN33" s="2"/>
      <c r="TMO33" s="2"/>
      <c r="TMP33" s="2"/>
      <c r="TMQ33" s="2"/>
      <c r="TMR33" s="2"/>
      <c r="TMS33" s="2"/>
      <c r="TMT33" s="2"/>
      <c r="TMU33" s="2"/>
      <c r="TMV33" s="2"/>
      <c r="TMW33" s="2"/>
      <c r="TMX33" s="2"/>
      <c r="TMY33" s="2"/>
      <c r="TMZ33" s="2"/>
      <c r="TNA33" s="2"/>
      <c r="TNB33" s="2"/>
      <c r="TNC33" s="2"/>
      <c r="TND33" s="2"/>
      <c r="TNE33" s="2"/>
      <c r="TNF33" s="2"/>
      <c r="TNG33" s="2"/>
      <c r="TNH33" s="2"/>
      <c r="TNI33" s="2"/>
      <c r="TNJ33" s="2"/>
      <c r="TNK33" s="2"/>
      <c r="TNL33" s="2"/>
      <c r="TNM33" s="2"/>
      <c r="TNN33" s="2"/>
      <c r="TNO33" s="2"/>
      <c r="TNP33" s="2"/>
      <c r="TNQ33" s="2"/>
      <c r="TNR33" s="2"/>
      <c r="TNS33" s="2"/>
      <c r="TNT33" s="2"/>
      <c r="TNU33" s="2"/>
      <c r="TNV33" s="2"/>
      <c r="TNW33" s="2"/>
      <c r="TNX33" s="2"/>
      <c r="TNY33" s="2"/>
      <c r="TNZ33" s="2"/>
      <c r="TOA33" s="2"/>
      <c r="TOB33" s="2"/>
      <c r="TOC33" s="2"/>
      <c r="TOD33" s="2"/>
      <c r="TOE33" s="2"/>
      <c r="TOF33" s="2"/>
      <c r="TOG33" s="2"/>
      <c r="TOH33" s="2"/>
      <c r="TOI33" s="2"/>
      <c r="TOJ33" s="2"/>
      <c r="TOK33" s="2"/>
      <c r="TOL33" s="2"/>
      <c r="TOM33" s="2"/>
      <c r="TON33" s="2"/>
      <c r="TOO33" s="2"/>
      <c r="TOP33" s="2"/>
      <c r="TOQ33" s="2"/>
      <c r="TOR33" s="2"/>
      <c r="TOS33" s="2"/>
      <c r="TOT33" s="2"/>
      <c r="TOU33" s="2"/>
      <c r="TOV33" s="2"/>
      <c r="TOW33" s="2"/>
      <c r="TOX33" s="2"/>
      <c r="TOY33" s="2"/>
      <c r="TOZ33" s="2"/>
      <c r="TPA33" s="2"/>
      <c r="TPB33" s="2"/>
      <c r="TPC33" s="2"/>
      <c r="TPD33" s="2"/>
      <c r="TPE33" s="2"/>
      <c r="TPF33" s="2"/>
      <c r="TPG33" s="2"/>
      <c r="TPH33" s="2"/>
      <c r="TPI33" s="2"/>
      <c r="TPJ33" s="2"/>
      <c r="TPK33" s="2"/>
      <c r="TPL33" s="2"/>
      <c r="TPM33" s="2"/>
      <c r="TPN33" s="2"/>
      <c r="TPO33" s="2"/>
      <c r="TPP33" s="2"/>
      <c r="TPQ33" s="2"/>
      <c r="TPR33" s="2"/>
      <c r="TPS33" s="2"/>
      <c r="TPT33" s="2"/>
      <c r="TPU33" s="2"/>
      <c r="TPV33" s="2"/>
      <c r="TPW33" s="2"/>
      <c r="TPX33" s="2"/>
      <c r="TPY33" s="2"/>
      <c r="TPZ33" s="2"/>
      <c r="TQA33" s="2"/>
      <c r="TQB33" s="2"/>
      <c r="TQC33" s="2"/>
      <c r="TQD33" s="2"/>
      <c r="TQE33" s="2"/>
      <c r="TQF33" s="2"/>
      <c r="TQG33" s="2"/>
      <c r="TQH33" s="2"/>
      <c r="TQI33" s="2"/>
      <c r="TQJ33" s="2"/>
      <c r="TQK33" s="2"/>
      <c r="TQL33" s="2"/>
      <c r="TQM33" s="2"/>
      <c r="TQN33" s="2"/>
      <c r="TQO33" s="2"/>
      <c r="TQP33" s="2"/>
      <c r="TQQ33" s="2"/>
      <c r="TQR33" s="2"/>
      <c r="TQS33" s="2"/>
      <c r="TQT33" s="2"/>
      <c r="TQU33" s="2"/>
      <c r="TQV33" s="2"/>
      <c r="TQW33" s="2"/>
      <c r="TQX33" s="2"/>
      <c r="TQY33" s="2"/>
      <c r="TQZ33" s="2"/>
      <c r="TRA33" s="2"/>
      <c r="TRB33" s="2"/>
      <c r="TRC33" s="2"/>
      <c r="TRD33" s="2"/>
      <c r="TRE33" s="2"/>
      <c r="TRF33" s="2"/>
      <c r="TRG33" s="2"/>
      <c r="TRH33" s="2"/>
      <c r="TRI33" s="2"/>
      <c r="TRJ33" s="2"/>
      <c r="TRK33" s="2"/>
      <c r="TRL33" s="2"/>
      <c r="TRM33" s="2"/>
      <c r="TRN33" s="2"/>
      <c r="TRO33" s="2"/>
      <c r="TRP33" s="2"/>
      <c r="TRQ33" s="2"/>
      <c r="TRR33" s="2"/>
      <c r="TRS33" s="2"/>
      <c r="TRT33" s="2"/>
      <c r="TRU33" s="2"/>
      <c r="TRV33" s="2"/>
      <c r="TRW33" s="2"/>
      <c r="TRX33" s="2"/>
      <c r="TRY33" s="2"/>
      <c r="TRZ33" s="2"/>
      <c r="TSA33" s="2"/>
      <c r="TSB33" s="2"/>
      <c r="TSC33" s="2"/>
      <c r="TSD33" s="2"/>
      <c r="TSE33" s="2"/>
      <c r="TSF33" s="2"/>
      <c r="TSG33" s="2"/>
      <c r="TSH33" s="2"/>
      <c r="TSI33" s="2"/>
      <c r="TSJ33" s="2"/>
      <c r="TSK33" s="2"/>
      <c r="TSL33" s="2"/>
      <c r="TSM33" s="2"/>
      <c r="TSN33" s="2"/>
      <c r="TSO33" s="2"/>
      <c r="TSP33" s="2"/>
      <c r="TSQ33" s="2"/>
      <c r="TSR33" s="2"/>
      <c r="TSS33" s="2"/>
      <c r="TST33" s="2"/>
      <c r="TSU33" s="2"/>
      <c r="TSV33" s="2"/>
      <c r="TSW33" s="2"/>
      <c r="TSX33" s="2"/>
      <c r="TSY33" s="2"/>
      <c r="TSZ33" s="2"/>
      <c r="TTA33" s="2"/>
      <c r="TTB33" s="2"/>
      <c r="TTC33" s="2"/>
      <c r="TTD33" s="2"/>
      <c r="TTE33" s="2"/>
      <c r="TTF33" s="2"/>
      <c r="TTG33" s="2"/>
      <c r="TTH33" s="2"/>
      <c r="TTI33" s="2"/>
      <c r="TTJ33" s="2"/>
      <c r="TTK33" s="2"/>
      <c r="TTL33" s="2"/>
      <c r="TTM33" s="2"/>
      <c r="TTN33" s="2"/>
      <c r="TTO33" s="2"/>
      <c r="TTP33" s="2"/>
      <c r="TTQ33" s="2"/>
      <c r="TTR33" s="2"/>
      <c r="TTS33" s="2"/>
      <c r="TTT33" s="2"/>
      <c r="TTU33" s="2"/>
      <c r="TTV33" s="2"/>
      <c r="TTW33" s="2"/>
      <c r="TTX33" s="2"/>
      <c r="TTY33" s="2"/>
      <c r="TTZ33" s="2"/>
      <c r="TUA33" s="2"/>
      <c r="TUB33" s="2"/>
      <c r="TUC33" s="2"/>
      <c r="TUD33" s="2"/>
      <c r="TUE33" s="2"/>
      <c r="TUF33" s="2"/>
      <c r="TUG33" s="2"/>
      <c r="TUH33" s="2"/>
      <c r="TUI33" s="2"/>
      <c r="TUJ33" s="2"/>
      <c r="TUK33" s="2"/>
      <c r="TUL33" s="2"/>
      <c r="TUM33" s="2"/>
      <c r="TUN33" s="2"/>
      <c r="TUO33" s="2"/>
      <c r="TUP33" s="2"/>
      <c r="TUQ33" s="2"/>
      <c r="TUR33" s="2"/>
      <c r="TUS33" s="2"/>
      <c r="TUT33" s="2"/>
      <c r="TUU33" s="2"/>
      <c r="TUV33" s="2"/>
      <c r="TUW33" s="2"/>
      <c r="TUX33" s="2"/>
      <c r="TUY33" s="2"/>
      <c r="TUZ33" s="2"/>
      <c r="TVA33" s="2"/>
      <c r="TVB33" s="2"/>
      <c r="TVC33" s="2"/>
      <c r="TVD33" s="2"/>
      <c r="TVE33" s="2"/>
      <c r="TVF33" s="2"/>
      <c r="TVG33" s="2"/>
      <c r="TVH33" s="2"/>
      <c r="TVI33" s="2"/>
      <c r="TVJ33" s="2"/>
      <c r="TVK33" s="2"/>
      <c r="TVL33" s="2"/>
      <c r="TVM33" s="2"/>
      <c r="TVN33" s="2"/>
      <c r="TVO33" s="2"/>
      <c r="TVP33" s="2"/>
      <c r="TVQ33" s="2"/>
      <c r="TVR33" s="2"/>
      <c r="TVS33" s="2"/>
      <c r="TVT33" s="2"/>
      <c r="TVU33" s="2"/>
      <c r="TVV33" s="2"/>
      <c r="TVW33" s="2"/>
      <c r="TVX33" s="2"/>
      <c r="TVY33" s="2"/>
      <c r="TVZ33" s="2"/>
      <c r="TWA33" s="2"/>
      <c r="TWB33" s="2"/>
      <c r="TWC33" s="2"/>
      <c r="TWD33" s="2"/>
      <c r="TWE33" s="2"/>
      <c r="TWF33" s="2"/>
      <c r="TWG33" s="2"/>
      <c r="TWH33" s="2"/>
      <c r="TWI33" s="2"/>
      <c r="TWJ33" s="2"/>
      <c r="TWK33" s="2"/>
      <c r="TWL33" s="2"/>
      <c r="TWM33" s="2"/>
      <c r="TWN33" s="2"/>
      <c r="TWO33" s="2"/>
      <c r="TWP33" s="2"/>
      <c r="TWQ33" s="2"/>
      <c r="TWR33" s="2"/>
      <c r="TWS33" s="2"/>
      <c r="TWT33" s="2"/>
      <c r="TWU33" s="2"/>
      <c r="TWV33" s="2"/>
      <c r="TWW33" s="2"/>
      <c r="TWX33" s="2"/>
      <c r="TWY33" s="2"/>
      <c r="TWZ33" s="2"/>
      <c r="TXA33" s="2"/>
      <c r="TXB33" s="2"/>
      <c r="TXC33" s="2"/>
      <c r="TXD33" s="2"/>
      <c r="TXE33" s="2"/>
      <c r="TXF33" s="2"/>
      <c r="TXG33" s="2"/>
      <c r="TXH33" s="2"/>
      <c r="TXI33" s="2"/>
      <c r="TXJ33" s="2"/>
      <c r="TXK33" s="2"/>
      <c r="TXL33" s="2"/>
      <c r="TXM33" s="2"/>
      <c r="TXN33" s="2"/>
      <c r="TXO33" s="2"/>
      <c r="TXP33" s="2"/>
      <c r="TXQ33" s="2"/>
      <c r="TXR33" s="2"/>
      <c r="TXS33" s="2"/>
      <c r="TXT33" s="2"/>
      <c r="TXU33" s="2"/>
      <c r="TXV33" s="2"/>
      <c r="TXW33" s="2"/>
      <c r="TXX33" s="2"/>
      <c r="TXY33" s="2"/>
      <c r="TXZ33" s="2"/>
      <c r="TYA33" s="2"/>
      <c r="TYB33" s="2"/>
      <c r="TYC33" s="2"/>
      <c r="TYD33" s="2"/>
      <c r="TYE33" s="2"/>
      <c r="TYF33" s="2"/>
      <c r="TYG33" s="2"/>
      <c r="TYH33" s="2"/>
      <c r="TYI33" s="2"/>
      <c r="TYJ33" s="2"/>
      <c r="TYK33" s="2"/>
      <c r="TYL33" s="2"/>
      <c r="TYM33" s="2"/>
      <c r="TYN33" s="2"/>
      <c r="TYO33" s="2"/>
      <c r="TYP33" s="2"/>
      <c r="TYQ33" s="2"/>
      <c r="TYR33" s="2"/>
      <c r="TYS33" s="2"/>
      <c r="TYT33" s="2"/>
      <c r="TYU33" s="2"/>
      <c r="TYV33" s="2"/>
      <c r="TYW33" s="2"/>
      <c r="TYX33" s="2"/>
      <c r="TYY33" s="2"/>
      <c r="TYZ33" s="2"/>
      <c r="TZA33" s="2"/>
      <c r="TZB33" s="2"/>
      <c r="TZC33" s="2"/>
      <c r="TZD33" s="2"/>
      <c r="TZE33" s="2"/>
      <c r="TZF33" s="2"/>
      <c r="TZG33" s="2"/>
      <c r="TZH33" s="2"/>
      <c r="TZI33" s="2"/>
      <c r="TZJ33" s="2"/>
      <c r="TZK33" s="2"/>
      <c r="TZL33" s="2"/>
      <c r="TZM33" s="2"/>
      <c r="TZN33" s="2"/>
      <c r="TZO33" s="2"/>
      <c r="TZP33" s="2"/>
      <c r="TZQ33" s="2"/>
      <c r="TZR33" s="2"/>
      <c r="TZS33" s="2"/>
      <c r="TZT33" s="2"/>
      <c r="TZU33" s="2"/>
      <c r="TZV33" s="2"/>
      <c r="TZW33" s="2"/>
      <c r="TZX33" s="2"/>
      <c r="TZY33" s="2"/>
      <c r="TZZ33" s="2"/>
      <c r="UAA33" s="2"/>
      <c r="UAB33" s="2"/>
      <c r="UAC33" s="2"/>
      <c r="UAD33" s="2"/>
      <c r="UAE33" s="2"/>
      <c r="UAF33" s="2"/>
      <c r="UAG33" s="2"/>
      <c r="UAH33" s="2"/>
      <c r="UAI33" s="2"/>
      <c r="UAJ33" s="2"/>
      <c r="UAK33" s="2"/>
      <c r="UAL33" s="2"/>
      <c r="UAM33" s="2"/>
      <c r="UAN33" s="2"/>
      <c r="UAO33" s="2"/>
      <c r="UAP33" s="2"/>
      <c r="UAQ33" s="2"/>
      <c r="UAR33" s="2"/>
      <c r="UAS33" s="2"/>
      <c r="UAT33" s="2"/>
      <c r="UAU33" s="2"/>
      <c r="UAV33" s="2"/>
      <c r="UAW33" s="2"/>
      <c r="UAX33" s="2"/>
      <c r="UAY33" s="2"/>
      <c r="UAZ33" s="2"/>
      <c r="UBA33" s="2"/>
      <c r="UBB33" s="2"/>
      <c r="UBC33" s="2"/>
      <c r="UBD33" s="2"/>
      <c r="UBE33" s="2"/>
      <c r="UBF33" s="2"/>
      <c r="UBG33" s="2"/>
      <c r="UBH33" s="2"/>
      <c r="UBI33" s="2"/>
      <c r="UBJ33" s="2"/>
      <c r="UBK33" s="2"/>
      <c r="UBL33" s="2"/>
      <c r="UBM33" s="2"/>
      <c r="UBN33" s="2"/>
      <c r="UBO33" s="2"/>
      <c r="UBP33" s="2"/>
      <c r="UBQ33" s="2"/>
      <c r="UBR33" s="2"/>
      <c r="UBS33" s="2"/>
      <c r="UBT33" s="2"/>
      <c r="UBU33" s="2"/>
      <c r="UBV33" s="2"/>
      <c r="UBW33" s="2"/>
      <c r="UBX33" s="2"/>
      <c r="UBY33" s="2"/>
      <c r="UBZ33" s="2"/>
      <c r="UCA33" s="2"/>
      <c r="UCB33" s="2"/>
      <c r="UCC33" s="2"/>
      <c r="UCD33" s="2"/>
      <c r="UCE33" s="2"/>
      <c r="UCF33" s="2"/>
      <c r="UCG33" s="2"/>
      <c r="UCH33" s="2"/>
      <c r="UCI33" s="2"/>
      <c r="UCJ33" s="2"/>
      <c r="UCK33" s="2"/>
      <c r="UCL33" s="2"/>
      <c r="UCM33" s="2"/>
      <c r="UCN33" s="2"/>
      <c r="UCO33" s="2"/>
      <c r="UCP33" s="2"/>
      <c r="UCQ33" s="2"/>
      <c r="UCR33" s="2"/>
      <c r="UCS33" s="2"/>
      <c r="UCT33" s="2"/>
      <c r="UCU33" s="2"/>
      <c r="UCV33" s="2"/>
      <c r="UCW33" s="2"/>
      <c r="UCX33" s="2"/>
      <c r="UCY33" s="2"/>
      <c r="UCZ33" s="2"/>
      <c r="UDA33" s="2"/>
      <c r="UDB33" s="2"/>
      <c r="UDC33" s="2"/>
      <c r="UDD33" s="2"/>
      <c r="UDE33" s="2"/>
      <c r="UDF33" s="2"/>
      <c r="UDG33" s="2"/>
      <c r="UDH33" s="2"/>
      <c r="UDI33" s="2"/>
      <c r="UDJ33" s="2"/>
      <c r="UDK33" s="2"/>
      <c r="UDL33" s="2"/>
      <c r="UDM33" s="2"/>
      <c r="UDN33" s="2"/>
      <c r="UDO33" s="2"/>
      <c r="UDP33" s="2"/>
      <c r="UDQ33" s="2"/>
      <c r="UDR33" s="2"/>
      <c r="UDS33" s="2"/>
      <c r="UDT33" s="2"/>
      <c r="UDU33" s="2"/>
      <c r="UDV33" s="2"/>
      <c r="UDW33" s="2"/>
      <c r="UDX33" s="2"/>
      <c r="UDY33" s="2"/>
      <c r="UDZ33" s="2"/>
      <c r="UEA33" s="2"/>
      <c r="UEB33" s="2"/>
      <c r="UEC33" s="2"/>
      <c r="UED33" s="2"/>
      <c r="UEE33" s="2"/>
      <c r="UEF33" s="2"/>
      <c r="UEG33" s="2"/>
      <c r="UEH33" s="2"/>
      <c r="UEI33" s="2"/>
      <c r="UEJ33" s="2"/>
      <c r="UEK33" s="2"/>
      <c r="UEL33" s="2"/>
      <c r="UEM33" s="2"/>
      <c r="UEN33" s="2"/>
      <c r="UEO33" s="2"/>
      <c r="UEP33" s="2"/>
      <c r="UEQ33" s="2"/>
      <c r="UER33" s="2"/>
      <c r="UES33" s="2"/>
      <c r="UET33" s="2"/>
      <c r="UEU33" s="2"/>
      <c r="UEV33" s="2"/>
      <c r="UEW33" s="2"/>
      <c r="UEX33" s="2"/>
      <c r="UEY33" s="2"/>
      <c r="UEZ33" s="2"/>
      <c r="UFA33" s="2"/>
      <c r="UFB33" s="2"/>
      <c r="UFC33" s="2"/>
      <c r="UFD33" s="2"/>
      <c r="UFE33" s="2"/>
      <c r="UFF33" s="2"/>
      <c r="UFG33" s="2"/>
      <c r="UFH33" s="2"/>
      <c r="UFI33" s="2"/>
      <c r="UFJ33" s="2"/>
      <c r="UFK33" s="2"/>
      <c r="UFL33" s="2"/>
      <c r="UFM33" s="2"/>
      <c r="UFN33" s="2"/>
      <c r="UFO33" s="2"/>
      <c r="UFP33" s="2"/>
      <c r="UFQ33" s="2"/>
      <c r="UFR33" s="2"/>
      <c r="UFS33" s="2"/>
      <c r="UFT33" s="2"/>
      <c r="UFU33" s="2"/>
      <c r="UFV33" s="2"/>
      <c r="UFW33" s="2"/>
      <c r="UFX33" s="2"/>
      <c r="UFY33" s="2"/>
      <c r="UFZ33" s="2"/>
      <c r="UGA33" s="2"/>
      <c r="UGB33" s="2"/>
      <c r="UGC33" s="2"/>
      <c r="UGD33" s="2"/>
      <c r="UGE33" s="2"/>
      <c r="UGF33" s="2"/>
      <c r="UGG33" s="2"/>
      <c r="UGH33" s="2"/>
      <c r="UGI33" s="2"/>
      <c r="UGJ33" s="2"/>
      <c r="UGK33" s="2"/>
      <c r="UGL33" s="2"/>
      <c r="UGM33" s="2"/>
      <c r="UGN33" s="2"/>
      <c r="UGO33" s="2"/>
      <c r="UGP33" s="2"/>
      <c r="UGQ33" s="2"/>
      <c r="UGR33" s="2"/>
      <c r="UGS33" s="2"/>
      <c r="UGT33" s="2"/>
      <c r="UGU33" s="2"/>
      <c r="UGV33" s="2"/>
      <c r="UGW33" s="2"/>
      <c r="UGX33" s="2"/>
      <c r="UGY33" s="2"/>
      <c r="UGZ33" s="2"/>
      <c r="UHA33" s="2"/>
      <c r="UHB33" s="2"/>
      <c r="UHC33" s="2"/>
      <c r="UHD33" s="2"/>
      <c r="UHE33" s="2"/>
      <c r="UHF33" s="2"/>
      <c r="UHG33" s="2"/>
      <c r="UHH33" s="2"/>
      <c r="UHI33" s="2"/>
      <c r="UHJ33" s="2"/>
      <c r="UHK33" s="2"/>
      <c r="UHL33" s="2"/>
      <c r="UHM33" s="2"/>
      <c r="UHN33" s="2"/>
      <c r="UHO33" s="2"/>
      <c r="UHP33" s="2"/>
      <c r="UHQ33" s="2"/>
      <c r="UHR33" s="2"/>
      <c r="UHS33" s="2"/>
      <c r="UHT33" s="2"/>
      <c r="UHU33" s="2"/>
      <c r="UHV33" s="2"/>
      <c r="UHW33" s="2"/>
      <c r="UHX33" s="2"/>
      <c r="UHY33" s="2"/>
      <c r="UHZ33" s="2"/>
      <c r="UIA33" s="2"/>
      <c r="UIB33" s="2"/>
      <c r="UIC33" s="2"/>
      <c r="UID33" s="2"/>
      <c r="UIE33" s="2"/>
      <c r="UIF33" s="2"/>
      <c r="UIG33" s="2"/>
      <c r="UIH33" s="2"/>
      <c r="UII33" s="2"/>
      <c r="UIJ33" s="2"/>
      <c r="UIK33" s="2"/>
      <c r="UIL33" s="2"/>
      <c r="UIM33" s="2"/>
      <c r="UIN33" s="2"/>
      <c r="UIO33" s="2"/>
      <c r="UIP33" s="2"/>
      <c r="UIQ33" s="2"/>
      <c r="UIR33" s="2"/>
      <c r="UIS33" s="2"/>
      <c r="UIT33" s="2"/>
      <c r="UIU33" s="2"/>
      <c r="UIV33" s="2"/>
      <c r="UIW33" s="2"/>
      <c r="UIX33" s="2"/>
      <c r="UIY33" s="2"/>
      <c r="UIZ33" s="2"/>
      <c r="UJA33" s="2"/>
      <c r="UJB33" s="2"/>
      <c r="UJC33" s="2"/>
      <c r="UJD33" s="2"/>
      <c r="UJE33" s="2"/>
      <c r="UJF33" s="2"/>
      <c r="UJG33" s="2"/>
      <c r="UJH33" s="2"/>
      <c r="UJI33" s="2"/>
      <c r="UJJ33" s="2"/>
      <c r="UJK33" s="2"/>
      <c r="UJL33" s="2"/>
      <c r="UJM33" s="2"/>
      <c r="UJN33" s="2"/>
      <c r="UJO33" s="2"/>
      <c r="UJP33" s="2"/>
      <c r="UJQ33" s="2"/>
      <c r="UJR33" s="2"/>
      <c r="UJS33" s="2"/>
      <c r="UJT33" s="2"/>
      <c r="UJU33" s="2"/>
      <c r="UJV33" s="2"/>
      <c r="UJW33" s="2"/>
      <c r="UJX33" s="2"/>
      <c r="UJY33" s="2"/>
      <c r="UJZ33" s="2"/>
      <c r="UKA33" s="2"/>
      <c r="UKB33" s="2"/>
      <c r="UKC33" s="2"/>
      <c r="UKD33" s="2"/>
      <c r="UKE33" s="2"/>
      <c r="UKF33" s="2"/>
      <c r="UKG33" s="2"/>
      <c r="UKH33" s="2"/>
      <c r="UKI33" s="2"/>
      <c r="UKJ33" s="2"/>
      <c r="UKK33" s="2"/>
      <c r="UKL33" s="2"/>
      <c r="UKM33" s="2"/>
      <c r="UKN33" s="2"/>
      <c r="UKO33" s="2"/>
      <c r="UKP33" s="2"/>
      <c r="UKQ33" s="2"/>
      <c r="UKR33" s="2"/>
      <c r="UKS33" s="2"/>
      <c r="UKT33" s="2"/>
      <c r="UKU33" s="2"/>
      <c r="UKV33" s="2"/>
      <c r="UKW33" s="2"/>
      <c r="UKX33" s="2"/>
      <c r="UKY33" s="2"/>
      <c r="UKZ33" s="2"/>
      <c r="ULA33" s="2"/>
      <c r="ULB33" s="2"/>
      <c r="ULC33" s="2"/>
      <c r="ULD33" s="2"/>
      <c r="ULE33" s="2"/>
      <c r="ULF33" s="2"/>
      <c r="ULG33" s="2"/>
      <c r="ULH33" s="2"/>
      <c r="ULI33" s="2"/>
      <c r="ULJ33" s="2"/>
      <c r="ULK33" s="2"/>
      <c r="ULL33" s="2"/>
      <c r="ULM33" s="2"/>
      <c r="ULN33" s="2"/>
      <c r="ULO33" s="2"/>
      <c r="ULP33" s="2"/>
      <c r="ULQ33" s="2"/>
      <c r="ULR33" s="2"/>
      <c r="ULS33" s="2"/>
      <c r="ULT33" s="2"/>
      <c r="ULU33" s="2"/>
      <c r="ULV33" s="2"/>
      <c r="ULW33" s="2"/>
      <c r="ULX33" s="2"/>
      <c r="ULY33" s="2"/>
      <c r="ULZ33" s="2"/>
      <c r="UMA33" s="2"/>
      <c r="UMB33" s="2"/>
      <c r="UMC33" s="2"/>
      <c r="UMD33" s="2"/>
      <c r="UME33" s="2"/>
      <c r="UMF33" s="2"/>
      <c r="UMG33" s="2"/>
      <c r="UMH33" s="2"/>
      <c r="UMI33" s="2"/>
      <c r="UMJ33" s="2"/>
      <c r="UMK33" s="2"/>
      <c r="UML33" s="2"/>
      <c r="UMM33" s="2"/>
      <c r="UMN33" s="2"/>
      <c r="UMO33" s="2"/>
      <c r="UMP33" s="2"/>
      <c r="UMQ33" s="2"/>
      <c r="UMR33" s="2"/>
      <c r="UMS33" s="2"/>
      <c r="UMT33" s="2"/>
      <c r="UMU33" s="2"/>
      <c r="UMV33" s="2"/>
      <c r="UMW33" s="2"/>
      <c r="UMX33" s="2"/>
      <c r="UMY33" s="2"/>
      <c r="UMZ33" s="2"/>
      <c r="UNA33" s="2"/>
      <c r="UNB33" s="2"/>
      <c r="UNC33" s="2"/>
      <c r="UND33" s="2"/>
      <c r="UNE33" s="2"/>
      <c r="UNF33" s="2"/>
      <c r="UNG33" s="2"/>
      <c r="UNH33" s="2"/>
      <c r="UNI33" s="2"/>
      <c r="UNJ33" s="2"/>
      <c r="UNK33" s="2"/>
      <c r="UNL33" s="2"/>
      <c r="UNM33" s="2"/>
      <c r="UNN33" s="2"/>
      <c r="UNO33" s="2"/>
      <c r="UNP33" s="2"/>
      <c r="UNQ33" s="2"/>
      <c r="UNR33" s="2"/>
      <c r="UNS33" s="2"/>
      <c r="UNT33" s="2"/>
      <c r="UNU33" s="2"/>
      <c r="UNV33" s="2"/>
      <c r="UNW33" s="2"/>
      <c r="UNX33" s="2"/>
      <c r="UNY33" s="2"/>
      <c r="UNZ33" s="2"/>
      <c r="UOA33" s="2"/>
      <c r="UOB33" s="2"/>
      <c r="UOC33" s="2"/>
      <c r="UOD33" s="2"/>
      <c r="UOE33" s="2"/>
      <c r="UOF33" s="2"/>
      <c r="UOG33" s="2"/>
      <c r="UOH33" s="2"/>
      <c r="UOI33" s="2"/>
      <c r="UOJ33" s="2"/>
      <c r="UOK33" s="2"/>
      <c r="UOL33" s="2"/>
      <c r="UOM33" s="2"/>
      <c r="UON33" s="2"/>
      <c r="UOO33" s="2"/>
      <c r="UOP33" s="2"/>
      <c r="UOQ33" s="2"/>
      <c r="UOR33" s="2"/>
      <c r="UOS33" s="2"/>
      <c r="UOT33" s="2"/>
      <c r="UOU33" s="2"/>
      <c r="UOV33" s="2"/>
      <c r="UOW33" s="2"/>
      <c r="UOX33" s="2"/>
      <c r="UOY33" s="2"/>
      <c r="UOZ33" s="2"/>
      <c r="UPA33" s="2"/>
      <c r="UPB33" s="2"/>
      <c r="UPC33" s="2"/>
      <c r="UPD33" s="2"/>
      <c r="UPE33" s="2"/>
      <c r="UPF33" s="2"/>
      <c r="UPG33" s="2"/>
      <c r="UPH33" s="2"/>
      <c r="UPI33" s="2"/>
      <c r="UPJ33" s="2"/>
      <c r="UPK33" s="2"/>
      <c r="UPL33" s="2"/>
      <c r="UPM33" s="2"/>
      <c r="UPN33" s="2"/>
      <c r="UPO33" s="2"/>
      <c r="UPP33" s="2"/>
      <c r="UPQ33" s="2"/>
      <c r="UPR33" s="2"/>
      <c r="UPS33" s="2"/>
      <c r="UPT33" s="2"/>
      <c r="UPU33" s="2"/>
      <c r="UPV33" s="2"/>
      <c r="UPW33" s="2"/>
      <c r="UPX33" s="2"/>
      <c r="UPY33" s="2"/>
      <c r="UPZ33" s="2"/>
      <c r="UQA33" s="2"/>
      <c r="UQB33" s="2"/>
      <c r="UQC33" s="2"/>
      <c r="UQD33" s="2"/>
      <c r="UQE33" s="2"/>
      <c r="UQF33" s="2"/>
      <c r="UQG33" s="2"/>
      <c r="UQH33" s="2"/>
      <c r="UQI33" s="2"/>
      <c r="UQJ33" s="2"/>
      <c r="UQK33" s="2"/>
      <c r="UQL33" s="2"/>
      <c r="UQM33" s="2"/>
      <c r="UQN33" s="2"/>
      <c r="UQO33" s="2"/>
      <c r="UQP33" s="2"/>
      <c r="UQQ33" s="2"/>
      <c r="UQR33" s="2"/>
      <c r="UQS33" s="2"/>
      <c r="UQT33" s="2"/>
      <c r="UQU33" s="2"/>
      <c r="UQV33" s="2"/>
      <c r="UQW33" s="2"/>
      <c r="UQX33" s="2"/>
      <c r="UQY33" s="2"/>
      <c r="UQZ33" s="2"/>
      <c r="URA33" s="2"/>
      <c r="URB33" s="2"/>
      <c r="URC33" s="2"/>
      <c r="URD33" s="2"/>
      <c r="URE33" s="2"/>
      <c r="URF33" s="2"/>
      <c r="URG33" s="2"/>
      <c r="URH33" s="2"/>
      <c r="URI33" s="2"/>
      <c r="URJ33" s="2"/>
      <c r="URK33" s="2"/>
      <c r="URL33" s="2"/>
      <c r="URM33" s="2"/>
      <c r="URN33" s="2"/>
      <c r="URO33" s="2"/>
      <c r="URP33" s="2"/>
      <c r="URQ33" s="2"/>
      <c r="URR33" s="2"/>
      <c r="URS33" s="2"/>
      <c r="URT33" s="2"/>
      <c r="URU33" s="2"/>
      <c r="URV33" s="2"/>
      <c r="URW33" s="2"/>
      <c r="URX33" s="2"/>
      <c r="URY33" s="2"/>
      <c r="URZ33" s="2"/>
      <c r="USA33" s="2"/>
      <c r="USB33" s="2"/>
      <c r="USC33" s="2"/>
      <c r="USD33" s="2"/>
      <c r="USE33" s="2"/>
      <c r="USF33" s="2"/>
      <c r="USG33" s="2"/>
      <c r="USH33" s="2"/>
      <c r="USI33" s="2"/>
      <c r="USJ33" s="2"/>
      <c r="USK33" s="2"/>
      <c r="USL33" s="2"/>
      <c r="USM33" s="2"/>
      <c r="USN33" s="2"/>
      <c r="USO33" s="2"/>
      <c r="USP33" s="2"/>
      <c r="USQ33" s="2"/>
      <c r="USR33" s="2"/>
      <c r="USS33" s="2"/>
      <c r="UST33" s="2"/>
      <c r="USU33" s="2"/>
      <c r="USV33" s="2"/>
      <c r="USW33" s="2"/>
      <c r="USX33" s="2"/>
      <c r="USY33" s="2"/>
      <c r="USZ33" s="2"/>
      <c r="UTA33" s="2"/>
      <c r="UTB33" s="2"/>
      <c r="UTC33" s="2"/>
      <c r="UTD33" s="2"/>
      <c r="UTE33" s="2"/>
      <c r="UTF33" s="2"/>
      <c r="UTG33" s="2"/>
      <c r="UTH33" s="2"/>
      <c r="UTI33" s="2"/>
      <c r="UTJ33" s="2"/>
      <c r="UTK33" s="2"/>
      <c r="UTL33" s="2"/>
      <c r="UTM33" s="2"/>
      <c r="UTN33" s="2"/>
      <c r="UTO33" s="2"/>
      <c r="UTP33" s="2"/>
      <c r="UTQ33" s="2"/>
      <c r="UTR33" s="2"/>
      <c r="UTS33" s="2"/>
      <c r="UTT33" s="2"/>
      <c r="UTU33" s="2"/>
      <c r="UTV33" s="2"/>
      <c r="UTW33" s="2"/>
      <c r="UTX33" s="2"/>
      <c r="UTY33" s="2"/>
      <c r="UTZ33" s="2"/>
      <c r="UUA33" s="2"/>
      <c r="UUB33" s="2"/>
      <c r="UUC33" s="2"/>
      <c r="UUD33" s="2"/>
      <c r="UUE33" s="2"/>
      <c r="UUF33" s="2"/>
      <c r="UUG33" s="2"/>
      <c r="UUH33" s="2"/>
      <c r="UUI33" s="2"/>
      <c r="UUJ33" s="2"/>
      <c r="UUK33" s="2"/>
      <c r="UUL33" s="2"/>
      <c r="UUM33" s="2"/>
      <c r="UUN33" s="2"/>
      <c r="UUO33" s="2"/>
      <c r="UUP33" s="2"/>
      <c r="UUQ33" s="2"/>
      <c r="UUR33" s="2"/>
      <c r="UUS33" s="2"/>
      <c r="UUT33" s="2"/>
      <c r="UUU33" s="2"/>
      <c r="UUV33" s="2"/>
      <c r="UUW33" s="2"/>
      <c r="UUX33" s="2"/>
      <c r="UUY33" s="2"/>
      <c r="UUZ33" s="2"/>
      <c r="UVA33" s="2"/>
      <c r="UVB33" s="2"/>
      <c r="UVC33" s="2"/>
      <c r="UVD33" s="2"/>
      <c r="UVE33" s="2"/>
      <c r="UVF33" s="2"/>
      <c r="UVG33" s="2"/>
      <c r="UVH33" s="2"/>
      <c r="UVI33" s="2"/>
      <c r="UVJ33" s="2"/>
      <c r="UVK33" s="2"/>
      <c r="UVL33" s="2"/>
      <c r="UVM33" s="2"/>
      <c r="UVN33" s="2"/>
      <c r="UVO33" s="2"/>
      <c r="UVP33" s="2"/>
      <c r="UVQ33" s="2"/>
      <c r="UVR33" s="2"/>
      <c r="UVS33" s="2"/>
      <c r="UVT33" s="2"/>
      <c r="UVU33" s="2"/>
      <c r="UVV33" s="2"/>
      <c r="UVW33" s="2"/>
      <c r="UVX33" s="2"/>
      <c r="UVY33" s="2"/>
      <c r="UVZ33" s="2"/>
      <c r="UWA33" s="2"/>
      <c r="UWB33" s="2"/>
      <c r="UWC33" s="2"/>
      <c r="UWD33" s="2"/>
      <c r="UWE33" s="2"/>
      <c r="UWF33" s="2"/>
      <c r="UWG33" s="2"/>
      <c r="UWH33" s="2"/>
      <c r="UWI33" s="2"/>
      <c r="UWJ33" s="2"/>
      <c r="UWK33" s="2"/>
      <c r="UWL33" s="2"/>
      <c r="UWM33" s="2"/>
      <c r="UWN33" s="2"/>
      <c r="UWO33" s="2"/>
      <c r="UWP33" s="2"/>
      <c r="UWQ33" s="2"/>
      <c r="UWR33" s="2"/>
      <c r="UWS33" s="2"/>
      <c r="UWT33" s="2"/>
      <c r="UWU33" s="2"/>
      <c r="UWV33" s="2"/>
      <c r="UWW33" s="2"/>
      <c r="UWX33" s="2"/>
      <c r="UWY33" s="2"/>
      <c r="UWZ33" s="2"/>
      <c r="UXA33" s="2"/>
      <c r="UXB33" s="2"/>
      <c r="UXC33" s="2"/>
      <c r="UXD33" s="2"/>
      <c r="UXE33" s="2"/>
      <c r="UXF33" s="2"/>
      <c r="UXG33" s="2"/>
      <c r="UXH33" s="2"/>
      <c r="UXI33" s="2"/>
      <c r="UXJ33" s="2"/>
      <c r="UXK33" s="2"/>
      <c r="UXL33" s="2"/>
      <c r="UXM33" s="2"/>
      <c r="UXN33" s="2"/>
      <c r="UXO33" s="2"/>
      <c r="UXP33" s="2"/>
      <c r="UXQ33" s="2"/>
      <c r="UXR33" s="2"/>
      <c r="UXS33" s="2"/>
      <c r="UXT33" s="2"/>
      <c r="UXU33" s="2"/>
      <c r="UXV33" s="2"/>
      <c r="UXW33" s="2"/>
      <c r="UXX33" s="2"/>
      <c r="UXY33" s="2"/>
      <c r="UXZ33" s="2"/>
      <c r="UYA33" s="2"/>
      <c r="UYB33" s="2"/>
      <c r="UYC33" s="2"/>
      <c r="UYD33" s="2"/>
      <c r="UYE33" s="2"/>
      <c r="UYF33" s="2"/>
      <c r="UYG33" s="2"/>
      <c r="UYH33" s="2"/>
      <c r="UYI33" s="2"/>
      <c r="UYJ33" s="2"/>
      <c r="UYK33" s="2"/>
      <c r="UYL33" s="2"/>
      <c r="UYM33" s="2"/>
      <c r="UYN33" s="2"/>
      <c r="UYO33" s="2"/>
      <c r="UYP33" s="2"/>
      <c r="UYQ33" s="2"/>
      <c r="UYR33" s="2"/>
      <c r="UYS33" s="2"/>
      <c r="UYT33" s="2"/>
      <c r="UYU33" s="2"/>
      <c r="UYV33" s="2"/>
      <c r="UYW33" s="2"/>
      <c r="UYX33" s="2"/>
      <c r="UYY33" s="2"/>
      <c r="UYZ33" s="2"/>
      <c r="UZA33" s="2"/>
      <c r="UZB33" s="2"/>
      <c r="UZC33" s="2"/>
      <c r="UZD33" s="2"/>
      <c r="UZE33" s="2"/>
      <c r="UZF33" s="2"/>
      <c r="UZG33" s="2"/>
      <c r="UZH33" s="2"/>
      <c r="UZI33" s="2"/>
      <c r="UZJ33" s="2"/>
      <c r="UZK33" s="2"/>
      <c r="UZL33" s="2"/>
      <c r="UZM33" s="2"/>
      <c r="UZN33" s="2"/>
      <c r="UZO33" s="2"/>
      <c r="UZP33" s="2"/>
      <c r="UZQ33" s="2"/>
      <c r="UZR33" s="2"/>
      <c r="UZS33" s="2"/>
      <c r="UZT33" s="2"/>
      <c r="UZU33" s="2"/>
      <c r="UZV33" s="2"/>
      <c r="UZW33" s="2"/>
      <c r="UZX33" s="2"/>
      <c r="UZY33" s="2"/>
      <c r="UZZ33" s="2"/>
      <c r="VAA33" s="2"/>
      <c r="VAB33" s="2"/>
      <c r="VAC33" s="2"/>
      <c r="VAD33" s="2"/>
      <c r="VAE33" s="2"/>
      <c r="VAF33" s="2"/>
      <c r="VAG33" s="2"/>
      <c r="VAH33" s="2"/>
      <c r="VAI33" s="2"/>
      <c r="VAJ33" s="2"/>
      <c r="VAK33" s="2"/>
      <c r="VAL33" s="2"/>
      <c r="VAM33" s="2"/>
      <c r="VAN33" s="2"/>
      <c r="VAO33" s="2"/>
      <c r="VAP33" s="2"/>
      <c r="VAQ33" s="2"/>
      <c r="VAR33" s="2"/>
      <c r="VAS33" s="2"/>
      <c r="VAT33" s="2"/>
      <c r="VAU33" s="2"/>
      <c r="VAV33" s="2"/>
      <c r="VAW33" s="2"/>
      <c r="VAX33" s="2"/>
      <c r="VAY33" s="2"/>
      <c r="VAZ33" s="2"/>
      <c r="VBA33" s="2"/>
      <c r="VBB33" s="2"/>
      <c r="VBC33" s="2"/>
      <c r="VBD33" s="2"/>
      <c r="VBE33" s="2"/>
      <c r="VBF33" s="2"/>
      <c r="VBG33" s="2"/>
      <c r="VBH33" s="2"/>
      <c r="VBI33" s="2"/>
      <c r="VBJ33" s="2"/>
      <c r="VBK33" s="2"/>
      <c r="VBL33" s="2"/>
      <c r="VBM33" s="2"/>
      <c r="VBN33" s="2"/>
      <c r="VBO33" s="2"/>
      <c r="VBP33" s="2"/>
      <c r="VBQ33" s="2"/>
      <c r="VBR33" s="2"/>
      <c r="VBS33" s="2"/>
      <c r="VBT33" s="2"/>
      <c r="VBU33" s="2"/>
      <c r="VBV33" s="2"/>
      <c r="VBW33" s="2"/>
      <c r="VBX33" s="2"/>
      <c r="VBY33" s="2"/>
      <c r="VBZ33" s="2"/>
      <c r="VCA33" s="2"/>
      <c r="VCB33" s="2"/>
      <c r="VCC33" s="2"/>
      <c r="VCD33" s="2"/>
      <c r="VCE33" s="2"/>
      <c r="VCF33" s="2"/>
      <c r="VCG33" s="2"/>
      <c r="VCH33" s="2"/>
      <c r="VCI33" s="2"/>
      <c r="VCJ33" s="2"/>
      <c r="VCK33" s="2"/>
      <c r="VCL33" s="2"/>
      <c r="VCM33" s="2"/>
      <c r="VCN33" s="2"/>
      <c r="VCO33" s="2"/>
      <c r="VCP33" s="2"/>
      <c r="VCQ33" s="2"/>
      <c r="VCR33" s="2"/>
      <c r="VCS33" s="2"/>
      <c r="VCT33" s="2"/>
      <c r="VCU33" s="2"/>
      <c r="VCV33" s="2"/>
      <c r="VCW33" s="2"/>
      <c r="VCX33" s="2"/>
      <c r="VCY33" s="2"/>
      <c r="VCZ33" s="2"/>
      <c r="VDA33" s="2"/>
      <c r="VDB33" s="2"/>
      <c r="VDC33" s="2"/>
      <c r="VDD33" s="2"/>
      <c r="VDE33" s="2"/>
      <c r="VDF33" s="2"/>
      <c r="VDG33" s="2"/>
      <c r="VDH33" s="2"/>
      <c r="VDI33" s="2"/>
      <c r="VDJ33" s="2"/>
      <c r="VDK33" s="2"/>
      <c r="VDL33" s="2"/>
      <c r="VDM33" s="2"/>
      <c r="VDN33" s="2"/>
      <c r="VDO33" s="2"/>
      <c r="VDP33" s="2"/>
      <c r="VDQ33" s="2"/>
      <c r="VDR33" s="2"/>
      <c r="VDS33" s="2"/>
      <c r="VDT33" s="2"/>
      <c r="VDU33" s="2"/>
      <c r="VDV33" s="2"/>
      <c r="VDW33" s="2"/>
      <c r="VDX33" s="2"/>
      <c r="VDY33" s="2"/>
      <c r="VDZ33" s="2"/>
      <c r="VEA33" s="2"/>
      <c r="VEB33" s="2"/>
      <c r="VEC33" s="2"/>
      <c r="VED33" s="2"/>
      <c r="VEE33" s="2"/>
      <c r="VEF33" s="2"/>
      <c r="VEG33" s="2"/>
      <c r="VEH33" s="2"/>
      <c r="VEI33" s="2"/>
      <c r="VEJ33" s="2"/>
      <c r="VEK33" s="2"/>
      <c r="VEL33" s="2"/>
      <c r="VEM33" s="2"/>
      <c r="VEN33" s="2"/>
      <c r="VEO33" s="2"/>
      <c r="VEP33" s="2"/>
      <c r="VEQ33" s="2"/>
      <c r="VER33" s="2"/>
      <c r="VES33" s="2"/>
      <c r="VET33" s="2"/>
      <c r="VEU33" s="2"/>
      <c r="VEV33" s="2"/>
      <c r="VEW33" s="2"/>
      <c r="VEX33" s="2"/>
      <c r="VEY33" s="2"/>
      <c r="VEZ33" s="2"/>
      <c r="VFA33" s="2"/>
      <c r="VFB33" s="2"/>
      <c r="VFC33" s="2"/>
      <c r="VFD33" s="2"/>
      <c r="VFE33" s="2"/>
      <c r="VFF33" s="2"/>
      <c r="VFG33" s="2"/>
      <c r="VFH33" s="2"/>
      <c r="VFI33" s="2"/>
      <c r="VFJ33" s="2"/>
      <c r="VFK33" s="2"/>
      <c r="VFL33" s="2"/>
      <c r="VFM33" s="2"/>
      <c r="VFN33" s="2"/>
      <c r="VFO33" s="2"/>
      <c r="VFP33" s="2"/>
      <c r="VFQ33" s="2"/>
      <c r="VFR33" s="2"/>
      <c r="VFS33" s="2"/>
      <c r="VFT33" s="2"/>
      <c r="VFU33" s="2"/>
      <c r="VFV33" s="2"/>
      <c r="VFW33" s="2"/>
      <c r="VFX33" s="2"/>
      <c r="VFY33" s="2"/>
      <c r="VFZ33" s="2"/>
      <c r="VGA33" s="2"/>
      <c r="VGB33" s="2"/>
      <c r="VGC33" s="2"/>
      <c r="VGD33" s="2"/>
      <c r="VGE33" s="2"/>
      <c r="VGF33" s="2"/>
      <c r="VGG33" s="2"/>
      <c r="VGH33" s="2"/>
      <c r="VGI33" s="2"/>
      <c r="VGJ33" s="2"/>
      <c r="VGK33" s="2"/>
      <c r="VGL33" s="2"/>
      <c r="VGM33" s="2"/>
      <c r="VGN33" s="2"/>
      <c r="VGO33" s="2"/>
      <c r="VGP33" s="2"/>
      <c r="VGQ33" s="2"/>
      <c r="VGR33" s="2"/>
      <c r="VGS33" s="2"/>
      <c r="VGT33" s="2"/>
      <c r="VGU33" s="2"/>
      <c r="VGV33" s="2"/>
      <c r="VGW33" s="2"/>
      <c r="VGX33" s="2"/>
      <c r="VGY33" s="2"/>
      <c r="VGZ33" s="2"/>
      <c r="VHA33" s="2"/>
      <c r="VHB33" s="2"/>
      <c r="VHC33" s="2"/>
      <c r="VHD33" s="2"/>
      <c r="VHE33" s="2"/>
      <c r="VHF33" s="2"/>
      <c r="VHG33" s="2"/>
      <c r="VHH33" s="2"/>
      <c r="VHI33" s="2"/>
      <c r="VHJ33" s="2"/>
      <c r="VHK33" s="2"/>
      <c r="VHL33" s="2"/>
      <c r="VHM33" s="2"/>
      <c r="VHN33" s="2"/>
      <c r="VHO33" s="2"/>
      <c r="VHP33" s="2"/>
      <c r="VHQ33" s="2"/>
      <c r="VHR33" s="2"/>
      <c r="VHS33" s="2"/>
      <c r="VHT33" s="2"/>
      <c r="VHU33" s="2"/>
      <c r="VHV33" s="2"/>
      <c r="VHW33" s="2"/>
      <c r="VHX33" s="2"/>
      <c r="VHY33" s="2"/>
      <c r="VHZ33" s="2"/>
      <c r="VIA33" s="2"/>
      <c r="VIB33" s="2"/>
      <c r="VIC33" s="2"/>
      <c r="VID33" s="2"/>
      <c r="VIE33" s="2"/>
      <c r="VIF33" s="2"/>
      <c r="VIG33" s="2"/>
      <c r="VIH33" s="2"/>
      <c r="VII33" s="2"/>
      <c r="VIJ33" s="2"/>
      <c r="VIK33" s="2"/>
      <c r="VIL33" s="2"/>
      <c r="VIM33" s="2"/>
      <c r="VIN33" s="2"/>
      <c r="VIO33" s="2"/>
      <c r="VIP33" s="2"/>
      <c r="VIQ33" s="2"/>
      <c r="VIR33" s="2"/>
      <c r="VIS33" s="2"/>
      <c r="VIT33" s="2"/>
      <c r="VIU33" s="2"/>
      <c r="VIV33" s="2"/>
      <c r="VIW33" s="2"/>
      <c r="VIX33" s="2"/>
      <c r="VIY33" s="2"/>
      <c r="VIZ33" s="2"/>
      <c r="VJA33" s="2"/>
      <c r="VJB33" s="2"/>
      <c r="VJC33" s="2"/>
      <c r="VJD33" s="2"/>
      <c r="VJE33" s="2"/>
      <c r="VJF33" s="2"/>
      <c r="VJG33" s="2"/>
      <c r="VJH33" s="2"/>
      <c r="VJI33" s="2"/>
      <c r="VJJ33" s="2"/>
      <c r="VJK33" s="2"/>
      <c r="VJL33" s="2"/>
      <c r="VJM33" s="2"/>
      <c r="VJN33" s="2"/>
      <c r="VJO33" s="2"/>
      <c r="VJP33" s="2"/>
      <c r="VJQ33" s="2"/>
      <c r="VJR33" s="2"/>
      <c r="VJS33" s="2"/>
      <c r="VJT33" s="2"/>
      <c r="VJU33" s="2"/>
      <c r="VJV33" s="2"/>
      <c r="VJW33" s="2"/>
      <c r="VJX33" s="2"/>
      <c r="VJY33" s="2"/>
      <c r="VJZ33" s="2"/>
      <c r="VKA33" s="2"/>
      <c r="VKB33" s="2"/>
      <c r="VKC33" s="2"/>
      <c r="VKD33" s="2"/>
      <c r="VKE33" s="2"/>
      <c r="VKF33" s="2"/>
      <c r="VKG33" s="2"/>
      <c r="VKH33" s="2"/>
      <c r="VKI33" s="2"/>
      <c r="VKJ33" s="2"/>
      <c r="VKK33" s="2"/>
      <c r="VKL33" s="2"/>
      <c r="VKM33" s="2"/>
      <c r="VKN33" s="2"/>
      <c r="VKO33" s="2"/>
      <c r="VKP33" s="2"/>
      <c r="VKQ33" s="2"/>
      <c r="VKR33" s="2"/>
      <c r="VKS33" s="2"/>
      <c r="VKT33" s="2"/>
      <c r="VKU33" s="2"/>
      <c r="VKV33" s="2"/>
      <c r="VKW33" s="2"/>
      <c r="VKX33" s="2"/>
      <c r="VKY33" s="2"/>
      <c r="VKZ33" s="2"/>
      <c r="VLA33" s="2"/>
      <c r="VLB33" s="2"/>
      <c r="VLC33" s="2"/>
      <c r="VLD33" s="2"/>
      <c r="VLE33" s="2"/>
      <c r="VLF33" s="2"/>
      <c r="VLG33" s="2"/>
      <c r="VLH33" s="2"/>
      <c r="VLI33" s="2"/>
      <c r="VLJ33" s="2"/>
      <c r="VLK33" s="2"/>
      <c r="VLL33" s="2"/>
      <c r="VLM33" s="2"/>
      <c r="VLN33" s="2"/>
      <c r="VLO33" s="2"/>
      <c r="VLP33" s="2"/>
      <c r="VLQ33" s="2"/>
      <c r="VLR33" s="2"/>
      <c r="VLS33" s="2"/>
      <c r="VLT33" s="2"/>
      <c r="VLU33" s="2"/>
      <c r="VLV33" s="2"/>
      <c r="VLW33" s="2"/>
      <c r="VLX33" s="2"/>
      <c r="VLY33" s="2"/>
      <c r="VLZ33" s="2"/>
      <c r="VMA33" s="2"/>
      <c r="VMB33" s="2"/>
      <c r="VMC33" s="2"/>
      <c r="VMD33" s="2"/>
      <c r="VME33" s="2"/>
      <c r="VMF33" s="2"/>
      <c r="VMG33" s="2"/>
      <c r="VMH33" s="2"/>
      <c r="VMI33" s="2"/>
      <c r="VMJ33" s="2"/>
      <c r="VMK33" s="2"/>
      <c r="VML33" s="2"/>
      <c r="VMM33" s="2"/>
      <c r="VMN33" s="2"/>
      <c r="VMO33" s="2"/>
      <c r="VMP33" s="2"/>
      <c r="VMQ33" s="2"/>
      <c r="VMR33" s="2"/>
      <c r="VMS33" s="2"/>
      <c r="VMT33" s="2"/>
      <c r="VMU33" s="2"/>
      <c r="VMV33" s="2"/>
      <c r="VMW33" s="2"/>
      <c r="VMX33" s="2"/>
      <c r="VMY33" s="2"/>
      <c r="VMZ33" s="2"/>
      <c r="VNA33" s="2"/>
      <c r="VNB33" s="2"/>
      <c r="VNC33" s="2"/>
      <c r="VND33" s="2"/>
      <c r="VNE33" s="2"/>
      <c r="VNF33" s="2"/>
      <c r="VNG33" s="2"/>
      <c r="VNH33" s="2"/>
      <c r="VNI33" s="2"/>
      <c r="VNJ33" s="2"/>
      <c r="VNK33" s="2"/>
      <c r="VNL33" s="2"/>
      <c r="VNM33" s="2"/>
      <c r="VNN33" s="2"/>
      <c r="VNO33" s="2"/>
      <c r="VNP33" s="2"/>
      <c r="VNQ33" s="2"/>
      <c r="VNR33" s="2"/>
      <c r="VNS33" s="2"/>
      <c r="VNT33" s="2"/>
      <c r="VNU33" s="2"/>
      <c r="VNV33" s="2"/>
      <c r="VNW33" s="2"/>
      <c r="VNX33" s="2"/>
      <c r="VNY33" s="2"/>
      <c r="VNZ33" s="2"/>
      <c r="VOA33" s="2"/>
      <c r="VOB33" s="2"/>
      <c r="VOC33" s="2"/>
      <c r="VOD33" s="2"/>
      <c r="VOE33" s="2"/>
      <c r="VOF33" s="2"/>
      <c r="VOG33" s="2"/>
      <c r="VOH33" s="2"/>
      <c r="VOI33" s="2"/>
      <c r="VOJ33" s="2"/>
      <c r="VOK33" s="2"/>
      <c r="VOL33" s="2"/>
      <c r="VOM33" s="2"/>
      <c r="VON33" s="2"/>
      <c r="VOO33" s="2"/>
      <c r="VOP33" s="2"/>
      <c r="VOQ33" s="2"/>
      <c r="VOR33" s="2"/>
      <c r="VOS33" s="2"/>
      <c r="VOT33" s="2"/>
      <c r="VOU33" s="2"/>
      <c r="VOV33" s="2"/>
      <c r="VOW33" s="2"/>
      <c r="VOX33" s="2"/>
      <c r="VOY33" s="2"/>
      <c r="VOZ33" s="2"/>
      <c r="VPA33" s="2"/>
      <c r="VPB33" s="2"/>
      <c r="VPC33" s="2"/>
      <c r="VPD33" s="2"/>
      <c r="VPE33" s="2"/>
      <c r="VPF33" s="2"/>
      <c r="VPG33" s="2"/>
      <c r="VPH33" s="2"/>
      <c r="VPI33" s="2"/>
      <c r="VPJ33" s="2"/>
      <c r="VPK33" s="2"/>
      <c r="VPL33" s="2"/>
      <c r="VPM33" s="2"/>
      <c r="VPN33" s="2"/>
      <c r="VPO33" s="2"/>
      <c r="VPP33" s="2"/>
      <c r="VPQ33" s="2"/>
      <c r="VPR33" s="2"/>
      <c r="VPS33" s="2"/>
      <c r="VPT33" s="2"/>
      <c r="VPU33" s="2"/>
      <c r="VPV33" s="2"/>
      <c r="VPW33" s="2"/>
      <c r="VPX33" s="2"/>
      <c r="VPY33" s="2"/>
      <c r="VPZ33" s="2"/>
      <c r="VQA33" s="2"/>
      <c r="VQB33" s="2"/>
      <c r="VQC33" s="2"/>
      <c r="VQD33" s="2"/>
      <c r="VQE33" s="2"/>
      <c r="VQF33" s="2"/>
      <c r="VQG33" s="2"/>
      <c r="VQH33" s="2"/>
      <c r="VQI33" s="2"/>
      <c r="VQJ33" s="2"/>
      <c r="VQK33" s="2"/>
      <c r="VQL33" s="2"/>
      <c r="VQM33" s="2"/>
      <c r="VQN33" s="2"/>
      <c r="VQO33" s="2"/>
      <c r="VQP33" s="2"/>
      <c r="VQQ33" s="2"/>
      <c r="VQR33" s="2"/>
      <c r="VQS33" s="2"/>
      <c r="VQT33" s="2"/>
      <c r="VQU33" s="2"/>
      <c r="VQV33" s="2"/>
      <c r="VQW33" s="2"/>
      <c r="VQX33" s="2"/>
      <c r="VQY33" s="2"/>
      <c r="VQZ33" s="2"/>
      <c r="VRA33" s="2"/>
      <c r="VRB33" s="2"/>
      <c r="VRC33" s="2"/>
      <c r="VRD33" s="2"/>
      <c r="VRE33" s="2"/>
      <c r="VRF33" s="2"/>
      <c r="VRG33" s="2"/>
      <c r="VRH33" s="2"/>
      <c r="VRI33" s="2"/>
      <c r="VRJ33" s="2"/>
      <c r="VRK33" s="2"/>
      <c r="VRL33" s="2"/>
      <c r="VRM33" s="2"/>
      <c r="VRN33" s="2"/>
      <c r="VRO33" s="2"/>
      <c r="VRP33" s="2"/>
      <c r="VRQ33" s="2"/>
      <c r="VRR33" s="2"/>
      <c r="VRS33" s="2"/>
      <c r="VRT33" s="2"/>
      <c r="VRU33" s="2"/>
      <c r="VRV33" s="2"/>
      <c r="VRW33" s="2"/>
      <c r="VRX33" s="2"/>
      <c r="VRY33" s="2"/>
      <c r="VRZ33" s="2"/>
      <c r="VSA33" s="2"/>
      <c r="VSB33" s="2"/>
      <c r="VSC33" s="2"/>
      <c r="VSD33" s="2"/>
      <c r="VSE33" s="2"/>
      <c r="VSF33" s="2"/>
      <c r="VSG33" s="2"/>
      <c r="VSH33" s="2"/>
      <c r="VSI33" s="2"/>
      <c r="VSJ33" s="2"/>
      <c r="VSK33" s="2"/>
      <c r="VSL33" s="2"/>
      <c r="VSM33" s="2"/>
      <c r="VSN33" s="2"/>
      <c r="VSO33" s="2"/>
      <c r="VSP33" s="2"/>
      <c r="VSQ33" s="2"/>
      <c r="VSR33" s="2"/>
      <c r="VSS33" s="2"/>
      <c r="VST33" s="2"/>
      <c r="VSU33" s="2"/>
      <c r="VSV33" s="2"/>
      <c r="VSW33" s="2"/>
      <c r="VSX33" s="2"/>
      <c r="VSY33" s="2"/>
      <c r="VSZ33" s="2"/>
      <c r="VTA33" s="2"/>
      <c r="VTB33" s="2"/>
      <c r="VTC33" s="2"/>
      <c r="VTD33" s="2"/>
      <c r="VTE33" s="2"/>
      <c r="VTF33" s="2"/>
      <c r="VTG33" s="2"/>
      <c r="VTH33" s="2"/>
      <c r="VTI33" s="2"/>
      <c r="VTJ33" s="2"/>
      <c r="VTK33" s="2"/>
      <c r="VTL33" s="2"/>
      <c r="VTM33" s="2"/>
      <c r="VTN33" s="2"/>
      <c r="VTO33" s="2"/>
      <c r="VTP33" s="2"/>
      <c r="VTQ33" s="2"/>
      <c r="VTR33" s="2"/>
      <c r="VTS33" s="2"/>
      <c r="VTT33" s="2"/>
      <c r="VTU33" s="2"/>
      <c r="VTV33" s="2"/>
      <c r="VTW33" s="2"/>
      <c r="VTX33" s="2"/>
      <c r="VTY33" s="2"/>
      <c r="VTZ33" s="2"/>
      <c r="VUA33" s="2"/>
      <c r="VUB33" s="2"/>
      <c r="VUC33" s="2"/>
      <c r="VUD33" s="2"/>
      <c r="VUE33" s="2"/>
      <c r="VUF33" s="2"/>
      <c r="VUG33" s="2"/>
      <c r="VUH33" s="2"/>
      <c r="VUI33" s="2"/>
      <c r="VUJ33" s="2"/>
      <c r="VUK33" s="2"/>
      <c r="VUL33" s="2"/>
      <c r="VUM33" s="2"/>
      <c r="VUN33" s="2"/>
      <c r="VUO33" s="2"/>
      <c r="VUP33" s="2"/>
      <c r="VUQ33" s="2"/>
      <c r="VUR33" s="2"/>
      <c r="VUS33" s="2"/>
      <c r="VUT33" s="2"/>
      <c r="VUU33" s="2"/>
      <c r="VUV33" s="2"/>
      <c r="VUW33" s="2"/>
      <c r="VUX33" s="2"/>
      <c r="VUY33" s="2"/>
      <c r="VUZ33" s="2"/>
      <c r="VVA33" s="2"/>
      <c r="VVB33" s="2"/>
      <c r="VVC33" s="2"/>
      <c r="VVD33" s="2"/>
      <c r="VVE33" s="2"/>
      <c r="VVF33" s="2"/>
      <c r="VVG33" s="2"/>
      <c r="VVH33" s="2"/>
      <c r="VVI33" s="2"/>
      <c r="VVJ33" s="2"/>
      <c r="VVK33" s="2"/>
      <c r="VVL33" s="2"/>
      <c r="VVM33" s="2"/>
      <c r="VVN33" s="2"/>
      <c r="VVO33" s="2"/>
      <c r="VVP33" s="2"/>
      <c r="VVQ33" s="2"/>
      <c r="VVR33" s="2"/>
      <c r="VVS33" s="2"/>
      <c r="VVT33" s="2"/>
      <c r="VVU33" s="2"/>
      <c r="VVV33" s="2"/>
      <c r="VVW33" s="2"/>
      <c r="VVX33" s="2"/>
      <c r="VVY33" s="2"/>
      <c r="VVZ33" s="2"/>
      <c r="VWA33" s="2"/>
      <c r="VWB33" s="2"/>
      <c r="VWC33" s="2"/>
      <c r="VWD33" s="2"/>
      <c r="VWE33" s="2"/>
      <c r="VWF33" s="2"/>
      <c r="VWG33" s="2"/>
      <c r="VWH33" s="2"/>
      <c r="VWI33" s="2"/>
      <c r="VWJ33" s="2"/>
      <c r="VWK33" s="2"/>
      <c r="VWL33" s="2"/>
      <c r="VWM33" s="2"/>
      <c r="VWN33" s="2"/>
      <c r="VWO33" s="2"/>
      <c r="VWP33" s="2"/>
      <c r="VWQ33" s="2"/>
      <c r="VWR33" s="2"/>
      <c r="VWS33" s="2"/>
      <c r="VWT33" s="2"/>
      <c r="VWU33" s="2"/>
      <c r="VWV33" s="2"/>
      <c r="VWW33" s="2"/>
      <c r="VWX33" s="2"/>
      <c r="VWY33" s="2"/>
      <c r="VWZ33" s="2"/>
      <c r="VXA33" s="2"/>
      <c r="VXB33" s="2"/>
      <c r="VXC33" s="2"/>
      <c r="VXD33" s="2"/>
      <c r="VXE33" s="2"/>
      <c r="VXF33" s="2"/>
      <c r="VXG33" s="2"/>
      <c r="VXH33" s="2"/>
      <c r="VXI33" s="2"/>
      <c r="VXJ33" s="2"/>
      <c r="VXK33" s="2"/>
      <c r="VXL33" s="2"/>
      <c r="VXM33" s="2"/>
      <c r="VXN33" s="2"/>
      <c r="VXO33" s="2"/>
      <c r="VXP33" s="2"/>
      <c r="VXQ33" s="2"/>
      <c r="VXR33" s="2"/>
      <c r="VXS33" s="2"/>
      <c r="VXT33" s="2"/>
      <c r="VXU33" s="2"/>
      <c r="VXV33" s="2"/>
      <c r="VXW33" s="2"/>
      <c r="VXX33" s="2"/>
      <c r="VXY33" s="2"/>
      <c r="VXZ33" s="2"/>
      <c r="VYA33" s="2"/>
      <c r="VYB33" s="2"/>
      <c r="VYC33" s="2"/>
      <c r="VYD33" s="2"/>
      <c r="VYE33" s="2"/>
      <c r="VYF33" s="2"/>
      <c r="VYG33" s="2"/>
      <c r="VYH33" s="2"/>
      <c r="VYI33" s="2"/>
      <c r="VYJ33" s="2"/>
      <c r="VYK33" s="2"/>
      <c r="VYL33" s="2"/>
      <c r="VYM33" s="2"/>
      <c r="VYN33" s="2"/>
      <c r="VYO33" s="2"/>
      <c r="VYP33" s="2"/>
      <c r="VYQ33" s="2"/>
      <c r="VYR33" s="2"/>
      <c r="VYS33" s="2"/>
      <c r="VYT33" s="2"/>
      <c r="VYU33" s="2"/>
      <c r="VYV33" s="2"/>
      <c r="VYW33" s="2"/>
      <c r="VYX33" s="2"/>
      <c r="VYY33" s="2"/>
      <c r="VYZ33" s="2"/>
      <c r="VZA33" s="2"/>
      <c r="VZB33" s="2"/>
      <c r="VZC33" s="2"/>
      <c r="VZD33" s="2"/>
      <c r="VZE33" s="2"/>
      <c r="VZF33" s="2"/>
      <c r="VZG33" s="2"/>
      <c r="VZH33" s="2"/>
      <c r="VZI33" s="2"/>
      <c r="VZJ33" s="2"/>
      <c r="VZK33" s="2"/>
      <c r="VZL33" s="2"/>
      <c r="VZM33" s="2"/>
      <c r="VZN33" s="2"/>
      <c r="VZO33" s="2"/>
      <c r="VZP33" s="2"/>
      <c r="VZQ33" s="2"/>
      <c r="VZR33" s="2"/>
      <c r="VZS33" s="2"/>
      <c r="VZT33" s="2"/>
      <c r="VZU33" s="2"/>
      <c r="VZV33" s="2"/>
      <c r="VZW33" s="2"/>
      <c r="VZX33" s="2"/>
      <c r="VZY33" s="2"/>
      <c r="VZZ33" s="2"/>
      <c r="WAA33" s="2"/>
      <c r="WAB33" s="2"/>
      <c r="WAC33" s="2"/>
      <c r="WAD33" s="2"/>
      <c r="WAE33" s="2"/>
      <c r="WAF33" s="2"/>
      <c r="WAG33" s="2"/>
      <c r="WAH33" s="2"/>
      <c r="WAI33" s="2"/>
      <c r="WAJ33" s="2"/>
      <c r="WAK33" s="2"/>
      <c r="WAL33" s="2"/>
      <c r="WAM33" s="2"/>
      <c r="WAN33" s="2"/>
      <c r="WAO33" s="2"/>
      <c r="WAP33" s="2"/>
      <c r="WAQ33" s="2"/>
      <c r="WAR33" s="2"/>
      <c r="WAS33" s="2"/>
      <c r="WAT33" s="2"/>
      <c r="WAU33" s="2"/>
      <c r="WAV33" s="2"/>
      <c r="WAW33" s="2"/>
      <c r="WAX33" s="2"/>
      <c r="WAY33" s="2"/>
      <c r="WAZ33" s="2"/>
      <c r="WBA33" s="2"/>
      <c r="WBB33" s="2"/>
      <c r="WBC33" s="2"/>
      <c r="WBD33" s="2"/>
      <c r="WBE33" s="2"/>
      <c r="WBF33" s="2"/>
      <c r="WBG33" s="2"/>
      <c r="WBH33" s="2"/>
      <c r="WBI33" s="2"/>
      <c r="WBJ33" s="2"/>
      <c r="WBK33" s="2"/>
      <c r="WBL33" s="2"/>
      <c r="WBM33" s="2"/>
      <c r="WBN33" s="2"/>
      <c r="WBO33" s="2"/>
      <c r="WBP33" s="2"/>
      <c r="WBQ33" s="2"/>
      <c r="WBR33" s="2"/>
      <c r="WBS33" s="2"/>
      <c r="WBT33" s="2"/>
      <c r="WBU33" s="2"/>
      <c r="WBV33" s="2"/>
      <c r="WBW33" s="2"/>
      <c r="WBX33" s="2"/>
      <c r="WBY33" s="2"/>
      <c r="WBZ33" s="2"/>
      <c r="WCA33" s="2"/>
      <c r="WCB33" s="2"/>
      <c r="WCC33" s="2"/>
      <c r="WCD33" s="2"/>
      <c r="WCE33" s="2"/>
      <c r="WCF33" s="2"/>
      <c r="WCG33" s="2"/>
      <c r="WCH33" s="2"/>
      <c r="WCI33" s="2"/>
      <c r="WCJ33" s="2"/>
      <c r="WCK33" s="2"/>
      <c r="WCL33" s="2"/>
      <c r="WCM33" s="2"/>
      <c r="WCN33" s="2"/>
      <c r="WCO33" s="2"/>
      <c r="WCP33" s="2"/>
      <c r="WCQ33" s="2"/>
      <c r="WCR33" s="2"/>
      <c r="WCS33" s="2"/>
      <c r="WCT33" s="2"/>
      <c r="WCU33" s="2"/>
      <c r="WCV33" s="2"/>
      <c r="WCW33" s="2"/>
      <c r="WCX33" s="2"/>
      <c r="WCY33" s="2"/>
      <c r="WCZ33" s="2"/>
      <c r="WDA33" s="2"/>
      <c r="WDB33" s="2"/>
      <c r="WDC33" s="2"/>
      <c r="WDD33" s="2"/>
      <c r="WDE33" s="2"/>
      <c r="WDF33" s="2"/>
      <c r="WDG33" s="2"/>
      <c r="WDH33" s="2"/>
      <c r="WDI33" s="2"/>
      <c r="WDJ33" s="2"/>
      <c r="WDK33" s="2"/>
      <c r="WDL33" s="2"/>
      <c r="WDM33" s="2"/>
      <c r="WDN33" s="2"/>
      <c r="WDO33" s="2"/>
      <c r="WDP33" s="2"/>
      <c r="WDQ33" s="2"/>
      <c r="WDR33" s="2"/>
      <c r="WDS33" s="2"/>
      <c r="WDT33" s="2"/>
      <c r="WDU33" s="2"/>
      <c r="WDV33" s="2"/>
      <c r="WDW33" s="2"/>
      <c r="WDX33" s="2"/>
      <c r="WDY33" s="2"/>
      <c r="WDZ33" s="2"/>
      <c r="WEA33" s="2"/>
      <c r="WEB33" s="2"/>
      <c r="WEC33" s="2"/>
      <c r="WED33" s="2"/>
      <c r="WEE33" s="2"/>
      <c r="WEF33" s="2"/>
      <c r="WEG33" s="2"/>
      <c r="WEH33" s="2"/>
      <c r="WEI33" s="2"/>
      <c r="WEJ33" s="2"/>
      <c r="WEK33" s="2"/>
      <c r="WEL33" s="2"/>
      <c r="WEM33" s="2"/>
      <c r="WEN33" s="2"/>
      <c r="WEO33" s="2"/>
      <c r="WEP33" s="2"/>
      <c r="WEQ33" s="2"/>
      <c r="WER33" s="2"/>
      <c r="WES33" s="2"/>
      <c r="WET33" s="2"/>
      <c r="WEU33" s="2"/>
      <c r="WEV33" s="2"/>
      <c r="WEW33" s="2"/>
      <c r="WEX33" s="2"/>
      <c r="WEY33" s="2"/>
      <c r="WEZ33" s="2"/>
      <c r="WFA33" s="2"/>
      <c r="WFB33" s="2"/>
      <c r="WFC33" s="2"/>
      <c r="WFD33" s="2"/>
      <c r="WFE33" s="2"/>
      <c r="WFF33" s="2"/>
      <c r="WFG33" s="2"/>
      <c r="WFH33" s="2"/>
      <c r="WFI33" s="2"/>
      <c r="WFJ33" s="2"/>
      <c r="WFK33" s="2"/>
      <c r="WFL33" s="2"/>
      <c r="WFM33" s="2"/>
      <c r="WFN33" s="2"/>
      <c r="WFO33" s="2"/>
      <c r="WFP33" s="2"/>
      <c r="WFQ33" s="2"/>
      <c r="WFR33" s="2"/>
      <c r="WFS33" s="2"/>
      <c r="WFT33" s="2"/>
      <c r="WFU33" s="2"/>
      <c r="WFV33" s="2"/>
      <c r="WFW33" s="2"/>
      <c r="WFX33" s="2"/>
      <c r="WFY33" s="2"/>
      <c r="WFZ33" s="2"/>
      <c r="WGA33" s="2"/>
      <c r="WGB33" s="2"/>
      <c r="WGC33" s="2"/>
      <c r="WGD33" s="2"/>
      <c r="WGE33" s="2"/>
      <c r="WGF33" s="2"/>
      <c r="WGG33" s="2"/>
      <c r="WGH33" s="2"/>
      <c r="WGI33" s="2"/>
      <c r="WGJ33" s="2"/>
      <c r="WGK33" s="2"/>
      <c r="WGL33" s="2"/>
      <c r="WGM33" s="2"/>
      <c r="WGN33" s="2"/>
      <c r="WGO33" s="2"/>
      <c r="WGP33" s="2"/>
      <c r="WGQ33" s="2"/>
      <c r="WGR33" s="2"/>
      <c r="WGS33" s="2"/>
      <c r="WGT33" s="2"/>
      <c r="WGU33" s="2"/>
      <c r="WGV33" s="2"/>
      <c r="WGW33" s="2"/>
      <c r="WGX33" s="2"/>
      <c r="WGY33" s="2"/>
      <c r="WGZ33" s="2"/>
      <c r="WHA33" s="2"/>
      <c r="WHB33" s="2"/>
      <c r="WHC33" s="2"/>
      <c r="WHD33" s="2"/>
      <c r="WHE33" s="2"/>
      <c r="WHF33" s="2"/>
      <c r="WHG33" s="2"/>
      <c r="WHH33" s="2"/>
      <c r="WHI33" s="2"/>
      <c r="WHJ33" s="2"/>
      <c r="WHK33" s="2"/>
      <c r="WHL33" s="2"/>
      <c r="WHM33" s="2"/>
      <c r="WHN33" s="2"/>
      <c r="WHO33" s="2"/>
      <c r="WHP33" s="2"/>
      <c r="WHQ33" s="2"/>
      <c r="WHR33" s="2"/>
      <c r="WHS33" s="2"/>
      <c r="WHT33" s="2"/>
      <c r="WHU33" s="2"/>
      <c r="WHV33" s="2"/>
      <c r="WHW33" s="2"/>
      <c r="WHX33" s="2"/>
      <c r="WHY33" s="2"/>
      <c r="WHZ33" s="2"/>
      <c r="WIA33" s="2"/>
      <c r="WIB33" s="2"/>
      <c r="WIC33" s="2"/>
      <c r="WID33" s="2"/>
      <c r="WIE33" s="2"/>
      <c r="WIF33" s="2"/>
      <c r="WIG33" s="2"/>
      <c r="WIH33" s="2"/>
      <c r="WII33" s="2"/>
      <c r="WIJ33" s="2"/>
      <c r="WIK33" s="2"/>
      <c r="WIL33" s="2"/>
      <c r="WIM33" s="2"/>
      <c r="WIN33" s="2"/>
      <c r="WIO33" s="2"/>
      <c r="WIP33" s="2"/>
      <c r="WIQ33" s="2"/>
      <c r="WIR33" s="2"/>
      <c r="WIS33" s="2"/>
      <c r="WIT33" s="2"/>
      <c r="WIU33" s="2"/>
      <c r="WIV33" s="2"/>
      <c r="WIW33" s="2"/>
      <c r="WIX33" s="2"/>
      <c r="WIY33" s="2"/>
      <c r="WIZ33" s="2"/>
      <c r="WJA33" s="2"/>
      <c r="WJB33" s="2"/>
      <c r="WJC33" s="2"/>
      <c r="WJD33" s="2"/>
      <c r="WJE33" s="2"/>
      <c r="WJF33" s="2"/>
      <c r="WJG33" s="2"/>
      <c r="WJH33" s="2"/>
      <c r="WJI33" s="2"/>
      <c r="WJJ33" s="2"/>
      <c r="WJK33" s="2"/>
      <c r="WJL33" s="2"/>
      <c r="WJM33" s="2"/>
      <c r="WJN33" s="2"/>
      <c r="WJO33" s="2"/>
      <c r="WJP33" s="2"/>
      <c r="WJQ33" s="2"/>
      <c r="WJR33" s="2"/>
      <c r="WJS33" s="2"/>
      <c r="WJT33" s="2"/>
      <c r="WJU33" s="2"/>
      <c r="WJV33" s="2"/>
      <c r="WJW33" s="2"/>
      <c r="WJX33" s="2"/>
      <c r="WJY33" s="2"/>
      <c r="WJZ33" s="2"/>
      <c r="WKA33" s="2"/>
      <c r="WKB33" s="2"/>
      <c r="WKC33" s="2"/>
      <c r="WKD33" s="2"/>
      <c r="WKE33" s="2"/>
      <c r="WKF33" s="2"/>
      <c r="WKG33" s="2"/>
      <c r="WKH33" s="2"/>
      <c r="WKI33" s="2"/>
      <c r="WKJ33" s="2"/>
      <c r="WKK33" s="2"/>
      <c r="WKL33" s="2"/>
      <c r="WKM33" s="2"/>
      <c r="WKN33" s="2"/>
      <c r="WKO33" s="2"/>
      <c r="WKP33" s="2"/>
      <c r="WKQ33" s="2"/>
      <c r="WKR33" s="2"/>
      <c r="WKS33" s="2"/>
      <c r="WKT33" s="2"/>
      <c r="WKU33" s="2"/>
      <c r="WKV33" s="2"/>
      <c r="WKW33" s="2"/>
      <c r="WKX33" s="2"/>
      <c r="WKY33" s="2"/>
      <c r="WKZ33" s="2"/>
      <c r="WLA33" s="2"/>
      <c r="WLB33" s="2"/>
      <c r="WLC33" s="2"/>
      <c r="WLD33" s="2"/>
      <c r="WLE33" s="2"/>
      <c r="WLF33" s="2"/>
      <c r="WLG33" s="2"/>
      <c r="WLH33" s="2"/>
      <c r="WLI33" s="2"/>
      <c r="WLJ33" s="2"/>
      <c r="WLK33" s="2"/>
      <c r="WLL33" s="2"/>
      <c r="WLM33" s="2"/>
      <c r="WLN33" s="2"/>
      <c r="WLO33" s="2"/>
      <c r="WLP33" s="2"/>
      <c r="WLQ33" s="2"/>
      <c r="WLR33" s="2"/>
      <c r="WLS33" s="2"/>
      <c r="WLT33" s="2"/>
      <c r="WLU33" s="2"/>
      <c r="WLV33" s="2"/>
      <c r="WLW33" s="2"/>
      <c r="WLX33" s="2"/>
      <c r="WLY33" s="2"/>
      <c r="WLZ33" s="2"/>
      <c r="WMA33" s="2"/>
      <c r="WMB33" s="2"/>
      <c r="WMC33" s="2"/>
      <c r="WMD33" s="2"/>
      <c r="WME33" s="2"/>
      <c r="WMF33" s="2"/>
      <c r="WMG33" s="2"/>
      <c r="WMH33" s="2"/>
      <c r="WMI33" s="2"/>
      <c r="WMJ33" s="2"/>
      <c r="WMK33" s="2"/>
      <c r="WML33" s="2"/>
      <c r="WMM33" s="2"/>
      <c r="WMN33" s="2"/>
      <c r="WMO33" s="2"/>
      <c r="WMP33" s="2"/>
      <c r="WMQ33" s="2"/>
      <c r="WMR33" s="2"/>
      <c r="WMS33" s="2"/>
      <c r="WMT33" s="2"/>
      <c r="WMU33" s="2"/>
      <c r="WMV33" s="2"/>
      <c r="WMW33" s="2"/>
      <c r="WMX33" s="2"/>
      <c r="WMY33" s="2"/>
      <c r="WMZ33" s="2"/>
      <c r="WNA33" s="2"/>
      <c r="WNB33" s="2"/>
      <c r="WNC33" s="2"/>
      <c r="WND33" s="2"/>
      <c r="WNE33" s="2"/>
      <c r="WNF33" s="2"/>
      <c r="WNG33" s="2"/>
      <c r="WNH33" s="2"/>
      <c r="WNI33" s="2"/>
      <c r="WNJ33" s="2"/>
      <c r="WNK33" s="2"/>
      <c r="WNL33" s="2"/>
      <c r="WNM33" s="2"/>
      <c r="WNN33" s="2"/>
      <c r="WNO33" s="2"/>
      <c r="WNP33" s="2"/>
      <c r="WNQ33" s="2"/>
      <c r="WNR33" s="2"/>
      <c r="WNS33" s="2"/>
      <c r="WNT33" s="2"/>
      <c r="WNU33" s="2"/>
      <c r="WNV33" s="2"/>
      <c r="WNW33" s="2"/>
      <c r="WNX33" s="2"/>
      <c r="WNY33" s="2"/>
      <c r="WNZ33" s="2"/>
      <c r="WOA33" s="2"/>
      <c r="WOB33" s="2"/>
      <c r="WOC33" s="2"/>
      <c r="WOD33" s="2"/>
      <c r="WOE33" s="2"/>
      <c r="WOF33" s="2"/>
      <c r="WOG33" s="2"/>
      <c r="WOH33" s="2"/>
      <c r="WOI33" s="2"/>
      <c r="WOJ33" s="2"/>
      <c r="WOK33" s="2"/>
      <c r="WOL33" s="2"/>
      <c r="WOM33" s="2"/>
      <c r="WON33" s="2"/>
      <c r="WOO33" s="2"/>
      <c r="WOP33" s="2"/>
      <c r="WOQ33" s="2"/>
      <c r="WOR33" s="2"/>
      <c r="WOS33" s="2"/>
      <c r="WOT33" s="2"/>
      <c r="WOU33" s="2"/>
      <c r="WOV33" s="2"/>
      <c r="WOW33" s="2"/>
      <c r="WOX33" s="2"/>
      <c r="WOY33" s="2"/>
      <c r="WOZ33" s="2"/>
      <c r="WPA33" s="2"/>
      <c r="WPB33" s="2"/>
      <c r="WPC33" s="2"/>
      <c r="WPD33" s="2"/>
      <c r="WPE33" s="2"/>
      <c r="WPF33" s="2"/>
      <c r="WPG33" s="2"/>
      <c r="WPH33" s="2"/>
      <c r="WPI33" s="2"/>
      <c r="WPJ33" s="2"/>
      <c r="WPK33" s="2"/>
      <c r="WPL33" s="2"/>
      <c r="WPM33" s="2"/>
      <c r="WPN33" s="2"/>
      <c r="WPO33" s="2"/>
      <c r="WPP33" s="2"/>
      <c r="WPQ33" s="2"/>
      <c r="WPR33" s="2"/>
      <c r="WPS33" s="2"/>
      <c r="WPT33" s="2"/>
      <c r="WPU33" s="2"/>
      <c r="WPV33" s="2"/>
      <c r="WPW33" s="2"/>
      <c r="WPX33" s="2"/>
      <c r="WPY33" s="2"/>
      <c r="WPZ33" s="2"/>
      <c r="WQA33" s="2"/>
      <c r="WQB33" s="2"/>
      <c r="WQC33" s="2"/>
      <c r="WQD33" s="2"/>
      <c r="WQE33" s="2"/>
      <c r="WQF33" s="2"/>
      <c r="WQG33" s="2"/>
      <c r="WQH33" s="2"/>
      <c r="WQI33" s="2"/>
      <c r="WQJ33" s="2"/>
      <c r="WQK33" s="2"/>
      <c r="WQL33" s="2"/>
      <c r="WQM33" s="2"/>
      <c r="WQN33" s="2"/>
      <c r="WQO33" s="2"/>
      <c r="WQP33" s="2"/>
      <c r="WQQ33" s="2"/>
      <c r="WQR33" s="2"/>
      <c r="WQS33" s="2"/>
      <c r="WQT33" s="2"/>
      <c r="WQU33" s="2"/>
      <c r="WQV33" s="2"/>
      <c r="WQW33" s="2"/>
      <c r="WQX33" s="2"/>
      <c r="WQY33" s="2"/>
      <c r="WQZ33" s="2"/>
      <c r="WRA33" s="2"/>
      <c r="WRB33" s="2"/>
      <c r="WRC33" s="2"/>
      <c r="WRD33" s="2"/>
      <c r="WRE33" s="2"/>
      <c r="WRF33" s="2"/>
      <c r="WRG33" s="2"/>
      <c r="WRH33" s="2"/>
      <c r="WRI33" s="2"/>
      <c r="WRJ33" s="2"/>
      <c r="WRK33" s="2"/>
      <c r="WRL33" s="2"/>
      <c r="WRM33" s="2"/>
      <c r="WRN33" s="2"/>
      <c r="WRO33" s="2"/>
      <c r="WRP33" s="2"/>
      <c r="WRQ33" s="2"/>
      <c r="WRR33" s="2"/>
      <c r="WRS33" s="2"/>
      <c r="WRT33" s="2"/>
      <c r="WRU33" s="2"/>
      <c r="WRV33" s="2"/>
      <c r="WRW33" s="2"/>
      <c r="WRX33" s="2"/>
      <c r="WRY33" s="2"/>
      <c r="WRZ33" s="2"/>
      <c r="WSA33" s="2"/>
      <c r="WSB33" s="2"/>
      <c r="WSC33" s="2"/>
      <c r="WSD33" s="2"/>
      <c r="WSE33" s="2"/>
      <c r="WSF33" s="2"/>
      <c r="WSG33" s="2"/>
      <c r="WSH33" s="2"/>
      <c r="WSI33" s="2"/>
      <c r="WSJ33" s="2"/>
      <c r="WSK33" s="2"/>
      <c r="WSL33" s="2"/>
      <c r="WSM33" s="2"/>
      <c r="WSN33" s="2"/>
      <c r="WSO33" s="2"/>
      <c r="WSP33" s="2"/>
      <c r="WSQ33" s="2"/>
      <c r="WSR33" s="2"/>
      <c r="WSS33" s="2"/>
      <c r="WST33" s="2"/>
      <c r="WSU33" s="2"/>
      <c r="WSV33" s="2"/>
      <c r="WSW33" s="2"/>
      <c r="WSX33" s="2"/>
      <c r="WSY33" s="2"/>
      <c r="WSZ33" s="2"/>
      <c r="WTA33" s="2"/>
      <c r="WTB33" s="2"/>
      <c r="WTC33" s="2"/>
      <c r="WTD33" s="2"/>
      <c r="WTE33" s="2"/>
      <c r="WTF33" s="2"/>
      <c r="WTG33" s="2"/>
      <c r="WTH33" s="2"/>
      <c r="WTI33" s="2"/>
      <c r="WTJ33" s="2"/>
      <c r="WTK33" s="2"/>
      <c r="WTL33" s="2"/>
      <c r="WTM33" s="2"/>
      <c r="WTN33" s="2"/>
      <c r="WTO33" s="2"/>
      <c r="WTP33" s="2"/>
      <c r="WTQ33" s="2"/>
      <c r="WTR33" s="2"/>
      <c r="WTS33" s="2"/>
      <c r="WTT33" s="2"/>
      <c r="WTU33" s="2"/>
      <c r="WTV33" s="2"/>
      <c r="WTW33" s="2"/>
      <c r="WTX33" s="2"/>
      <c r="WTY33" s="2"/>
      <c r="WTZ33" s="2"/>
      <c r="WUA33" s="2"/>
      <c r="WUB33" s="2"/>
      <c r="WUC33" s="2"/>
      <c r="WUD33" s="2"/>
      <c r="WUE33" s="2"/>
      <c r="WUF33" s="2"/>
      <c r="WUG33" s="2"/>
      <c r="WUH33" s="2"/>
      <c r="WUI33" s="2"/>
      <c r="WUJ33" s="2"/>
      <c r="WUK33" s="2"/>
      <c r="WUL33" s="2"/>
      <c r="WUM33" s="2"/>
      <c r="WUN33" s="2"/>
      <c r="WUO33" s="2"/>
      <c r="WUP33" s="2"/>
      <c r="WUQ33" s="2"/>
      <c r="WUR33" s="2"/>
      <c r="WUS33" s="2"/>
      <c r="WUT33" s="2"/>
      <c r="WUU33" s="2"/>
      <c r="WUV33" s="2"/>
      <c r="WUW33" s="2"/>
      <c r="WUX33" s="2"/>
      <c r="WUY33" s="2"/>
      <c r="WUZ33" s="2"/>
      <c r="WVA33" s="2"/>
      <c r="WVB33" s="2"/>
      <c r="WVC33" s="2"/>
      <c r="WVD33" s="2"/>
      <c r="WVE33" s="2"/>
      <c r="WVF33" s="2"/>
      <c r="WVG33" s="2"/>
      <c r="WVH33" s="2"/>
      <c r="WVI33" s="2"/>
      <c r="WVJ33" s="2"/>
      <c r="WVK33" s="2"/>
      <c r="WVL33" s="2"/>
      <c r="WVM33" s="2"/>
      <c r="WVN33" s="2"/>
      <c r="WVO33" s="2"/>
      <c r="WVP33" s="2"/>
      <c r="WVQ33" s="2"/>
      <c r="WVR33" s="2"/>
      <c r="WVS33" s="2"/>
      <c r="WVT33" s="2"/>
      <c r="WVU33" s="2"/>
      <c r="WVV33" s="2"/>
      <c r="WVW33" s="2"/>
      <c r="WVX33" s="2"/>
      <c r="WVY33" s="2"/>
      <c r="WVZ33" s="2"/>
      <c r="WWA33" s="2"/>
      <c r="WWB33" s="2"/>
      <c r="WWC33" s="2"/>
      <c r="WWD33" s="2"/>
      <c r="WWE33" s="2"/>
      <c r="WWF33" s="2"/>
      <c r="WWG33" s="2"/>
      <c r="WWH33" s="2"/>
      <c r="WWI33" s="2"/>
      <c r="WWJ33" s="2"/>
      <c r="WWK33" s="2"/>
      <c r="WWL33" s="2"/>
      <c r="WWM33" s="2"/>
      <c r="WWN33" s="2"/>
      <c r="WWO33" s="2"/>
      <c r="WWP33" s="2"/>
      <c r="WWQ33" s="2"/>
      <c r="WWR33" s="2"/>
      <c r="WWS33" s="2"/>
      <c r="WWT33" s="2"/>
      <c r="WWU33" s="2"/>
      <c r="WWV33" s="2"/>
      <c r="WWW33" s="2"/>
      <c r="WWX33" s="2"/>
      <c r="WWY33" s="2"/>
      <c r="WWZ33" s="2"/>
      <c r="WXA33" s="2"/>
      <c r="WXB33" s="2"/>
      <c r="WXC33" s="2"/>
      <c r="WXD33" s="2"/>
      <c r="WXE33" s="2"/>
      <c r="WXF33" s="2"/>
      <c r="WXG33" s="2"/>
      <c r="WXH33" s="2"/>
      <c r="WXI33" s="2"/>
      <c r="WXJ33" s="2"/>
      <c r="WXK33" s="2"/>
      <c r="WXL33" s="2"/>
      <c r="WXM33" s="2"/>
      <c r="WXN33" s="2"/>
      <c r="WXO33" s="2"/>
      <c r="WXP33" s="2"/>
      <c r="WXQ33" s="2"/>
      <c r="WXR33" s="2"/>
      <c r="WXS33" s="2"/>
      <c r="WXT33" s="2"/>
      <c r="WXU33" s="2"/>
      <c r="WXV33" s="2"/>
      <c r="WXW33" s="2"/>
      <c r="WXX33" s="2"/>
      <c r="WXY33" s="2"/>
      <c r="WXZ33" s="2"/>
      <c r="WYA33" s="2"/>
      <c r="WYB33" s="2"/>
      <c r="WYC33" s="2"/>
      <c r="WYD33" s="2"/>
      <c r="WYE33" s="2"/>
      <c r="WYF33" s="2"/>
      <c r="WYG33" s="2"/>
      <c r="WYH33" s="2"/>
      <c r="WYI33" s="2"/>
      <c r="WYJ33" s="2"/>
      <c r="WYK33" s="2"/>
      <c r="WYL33" s="2"/>
      <c r="WYM33" s="2"/>
      <c r="WYN33" s="2"/>
      <c r="WYO33" s="2"/>
      <c r="WYP33" s="2"/>
      <c r="WYQ33" s="2"/>
      <c r="WYR33" s="2"/>
      <c r="WYS33" s="2"/>
      <c r="WYT33" s="2"/>
      <c r="WYU33" s="2"/>
      <c r="WYV33" s="2"/>
      <c r="WYW33" s="2"/>
      <c r="WYX33" s="2"/>
      <c r="WYY33" s="2"/>
      <c r="WYZ33" s="2"/>
      <c r="WZA33" s="2"/>
      <c r="WZB33" s="2"/>
      <c r="WZC33" s="2"/>
      <c r="WZD33" s="2"/>
      <c r="WZE33" s="2"/>
      <c r="WZF33" s="2"/>
      <c r="WZG33" s="2"/>
      <c r="WZH33" s="2"/>
      <c r="WZI33" s="2"/>
      <c r="WZJ33" s="2"/>
      <c r="WZK33" s="2"/>
      <c r="WZL33" s="2"/>
      <c r="WZM33" s="2"/>
      <c r="WZN33" s="2"/>
      <c r="WZO33" s="2"/>
      <c r="WZP33" s="2"/>
      <c r="WZQ33" s="2"/>
      <c r="WZR33" s="2"/>
      <c r="WZS33" s="2"/>
      <c r="WZT33" s="2"/>
      <c r="WZU33" s="2"/>
      <c r="WZV33" s="2"/>
      <c r="WZW33" s="2"/>
      <c r="WZX33" s="2"/>
      <c r="WZY33" s="2"/>
      <c r="WZZ33" s="2"/>
      <c r="XAA33" s="2"/>
      <c r="XAB33" s="2"/>
      <c r="XAC33" s="2"/>
      <c r="XAD33" s="2"/>
      <c r="XAE33" s="2"/>
      <c r="XAF33" s="2"/>
      <c r="XAG33" s="2"/>
      <c r="XAH33" s="2"/>
      <c r="XAI33" s="2"/>
      <c r="XAJ33" s="2"/>
      <c r="XAK33" s="2"/>
      <c r="XAL33" s="2"/>
      <c r="XAM33" s="2"/>
      <c r="XAN33" s="2"/>
      <c r="XAO33" s="2"/>
      <c r="XAP33" s="2"/>
      <c r="XAQ33" s="2"/>
      <c r="XAR33" s="2"/>
      <c r="XAS33" s="2"/>
      <c r="XAT33" s="2"/>
      <c r="XAU33" s="2"/>
      <c r="XAV33" s="2"/>
      <c r="XAW33" s="2"/>
      <c r="XAX33" s="2"/>
      <c r="XAY33" s="2"/>
      <c r="XAZ33" s="2"/>
      <c r="XBA33" s="2"/>
      <c r="XBB33" s="2"/>
      <c r="XBC33" s="2"/>
      <c r="XBD33" s="2"/>
      <c r="XBE33" s="2"/>
      <c r="XBF33" s="2"/>
      <c r="XBG33" s="2"/>
      <c r="XBH33" s="2"/>
      <c r="XBI33" s="2"/>
      <c r="XBJ33" s="2"/>
      <c r="XBK33" s="2"/>
      <c r="XBL33" s="2"/>
      <c r="XBM33" s="2"/>
      <c r="XBN33" s="2"/>
      <c r="XBO33" s="2"/>
      <c r="XBP33" s="2"/>
      <c r="XBQ33" s="2"/>
      <c r="XBR33" s="2"/>
      <c r="XBS33" s="2"/>
      <c r="XBT33" s="2"/>
      <c r="XBU33" s="2"/>
      <c r="XBV33" s="2"/>
      <c r="XBW33" s="2"/>
      <c r="XBX33" s="2"/>
      <c r="XBY33" s="2"/>
      <c r="XBZ33" s="2"/>
      <c r="XCA33" s="2"/>
      <c r="XCB33" s="2"/>
      <c r="XCC33" s="2"/>
      <c r="XCD33" s="2"/>
      <c r="XCE33" s="2"/>
      <c r="XCF33" s="2"/>
      <c r="XCG33" s="2"/>
      <c r="XCH33" s="2"/>
      <c r="XCI33" s="2"/>
      <c r="XCJ33" s="2"/>
      <c r="XCK33" s="2"/>
      <c r="XCL33" s="2"/>
      <c r="XCM33" s="2"/>
      <c r="XCN33" s="2"/>
      <c r="XCO33" s="2"/>
      <c r="XCP33" s="2"/>
      <c r="XCQ33" s="2"/>
      <c r="XCR33" s="2"/>
      <c r="XCS33" s="2"/>
      <c r="XCT33" s="2"/>
      <c r="XCU33" s="2"/>
      <c r="XCV33" s="2"/>
      <c r="XCW33" s="2"/>
      <c r="XCX33" s="2"/>
      <c r="XCY33" s="2"/>
      <c r="XCZ33" s="2"/>
      <c r="XDA33" s="2"/>
      <c r="XDB33" s="2"/>
      <c r="XDC33" s="2"/>
      <c r="XDD33" s="2"/>
      <c r="XDE33" s="2"/>
      <c r="XDF33" s="2"/>
      <c r="XDG33" s="2"/>
      <c r="XDH33" s="2"/>
      <c r="XDI33" s="2"/>
      <c r="XDJ33" s="2"/>
      <c r="XDK33" s="2"/>
      <c r="XDL33" s="2"/>
      <c r="XDM33" s="2"/>
      <c r="XDN33" s="2"/>
      <c r="XDO33" s="2"/>
      <c r="XDP33" s="2"/>
      <c r="XDQ33" s="2"/>
      <c r="XDR33" s="2"/>
      <c r="XDS33" s="2"/>
      <c r="XDT33" s="2"/>
      <c r="XDU33" s="2"/>
      <c r="XDV33" s="2"/>
      <c r="XDW33" s="2"/>
      <c r="XDX33" s="2"/>
      <c r="XDY33" s="2"/>
      <c r="XDZ33" s="2"/>
      <c r="XEA33" s="2"/>
      <c r="XEB33" s="2"/>
      <c r="XEC33" s="2"/>
      <c r="XED33" s="2"/>
      <c r="XEE33" s="2"/>
      <c r="XEF33" s="2"/>
      <c r="XEG33" s="2"/>
      <c r="XEH33" s="2"/>
      <c r="XEI33" s="2"/>
      <c r="XEJ33" s="2"/>
      <c r="XEK33" s="2"/>
      <c r="XEL33" s="2"/>
      <c r="XEM33" s="2"/>
      <c r="XEN33" s="2"/>
      <c r="XEO33" s="2"/>
      <c r="XEP33" s="2"/>
      <c r="XEQ33" s="2"/>
      <c r="XER33" s="2"/>
      <c r="XES33" s="2"/>
      <c r="XET33" s="2"/>
      <c r="XEU33" s="2"/>
      <c r="XEV33" s="2"/>
      <c r="XEW33" s="2"/>
      <c r="XEX33" s="2"/>
      <c r="XEY33" s="2"/>
      <c r="XEZ33" s="2"/>
      <c r="XFA33" s="2"/>
      <c r="XFB33" s="2"/>
      <c r="XFC33" s="2"/>
      <c r="XFD33" s="2"/>
    </row>
    <row r="34" spans="1:16384" ht="30" customHeight="1" x14ac:dyDescent="0.25">
      <c r="A34" s="136"/>
      <c r="B34" s="135"/>
      <c r="C34" s="135"/>
      <c r="D34" s="135"/>
      <c r="E34" s="135"/>
      <c r="F34" s="135"/>
      <c r="G34" s="135"/>
      <c r="H34" s="135"/>
      <c r="I34" s="135"/>
      <c r="J34" s="135"/>
      <c r="K34" s="135"/>
      <c r="L34" s="135"/>
      <c r="M34" s="135"/>
      <c r="N34" s="135"/>
      <c r="O34" s="135"/>
    </row>
  </sheetData>
  <sheetProtection algorithmName="SHA-512" hashValue="ISEh/knz773PMoLImyhFKleRsHJlDIktxDFWfF7ReBMLgKrQQxnYm8ci4sHECtKXJ4/AHZ2FJorsJzmC4oHhDw==" saltValue="sIhvJ9t2jNjoix/EDcZT/A==" spinCount="100000" sheet="1" objects="1" scenarios="1"/>
  <mergeCells count="4">
    <mergeCell ref="B34:O34"/>
    <mergeCell ref="O2:O33"/>
    <mergeCell ref="B1:O1"/>
    <mergeCell ref="A1:A3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X253"/>
  <sheetViews>
    <sheetView showGridLines="0" zoomScale="90" zoomScaleNormal="90" workbookViewId="0">
      <selection activeCell="D7" sqref="D7:E7"/>
    </sheetView>
  </sheetViews>
  <sheetFormatPr baseColWidth="10" defaultColWidth="0" defaultRowHeight="0" customHeight="1" zeroHeight="1" x14ac:dyDescent="0.2"/>
  <cols>
    <col min="1" max="1" width="5.42578125" style="9" customWidth="1"/>
    <col min="2" max="2" width="14.28515625" style="9" customWidth="1"/>
    <col min="3" max="4" width="14.28515625" style="112" customWidth="1"/>
    <col min="5" max="11" width="14.28515625" style="9" customWidth="1"/>
    <col min="12" max="12" width="5.7109375" style="9" customWidth="1"/>
    <col min="13" max="13" width="17.42578125" style="9" hidden="1" customWidth="1"/>
    <col min="14" max="16" width="20.42578125" style="9" hidden="1" customWidth="1"/>
    <col min="17" max="16384" width="11.42578125" style="9" hidden="1"/>
  </cols>
  <sheetData>
    <row r="1" spans="1:16" ht="30" customHeight="1" thickBot="1" x14ac:dyDescent="0.25">
      <c r="A1" s="166">
        <v>90</v>
      </c>
      <c r="B1" s="167"/>
      <c r="C1" s="167"/>
      <c r="D1" s="167"/>
      <c r="E1" s="167"/>
      <c r="F1" s="167"/>
      <c r="G1" s="167"/>
      <c r="H1" s="167"/>
      <c r="I1" s="167"/>
      <c r="J1" s="167"/>
      <c r="K1" s="167"/>
      <c r="L1" s="186"/>
    </row>
    <row r="2" spans="1:16" ht="22.5" customHeight="1" x14ac:dyDescent="0.2">
      <c r="A2" s="166"/>
      <c r="B2" s="201" t="s">
        <v>66</v>
      </c>
      <c r="C2" s="201"/>
      <c r="D2" s="201"/>
      <c r="E2" s="201"/>
      <c r="F2" s="201"/>
      <c r="G2" s="201"/>
      <c r="H2" s="201"/>
      <c r="I2" s="201"/>
      <c r="J2" s="202"/>
      <c r="K2" s="191"/>
      <c r="L2" s="186"/>
    </row>
    <row r="3" spans="1:16" ht="15" customHeight="1" thickBot="1" x14ac:dyDescent="0.35">
      <c r="A3" s="166"/>
      <c r="B3" s="203"/>
      <c r="C3" s="203"/>
      <c r="D3" s="203"/>
      <c r="E3" s="203"/>
      <c r="F3" s="203"/>
      <c r="G3" s="203"/>
      <c r="H3" s="203"/>
      <c r="I3" s="203"/>
      <c r="J3" s="204"/>
      <c r="K3" s="192"/>
      <c r="L3" s="186"/>
    </row>
    <row r="4" spans="1:16" s="77" customFormat="1" ht="22.5" customHeight="1" x14ac:dyDescent="0.2">
      <c r="A4" s="166"/>
      <c r="B4" s="162" t="s">
        <v>5</v>
      </c>
      <c r="C4" s="205"/>
      <c r="D4" s="205"/>
      <c r="E4" s="206"/>
      <c r="F4" s="207" t="s">
        <v>6</v>
      </c>
      <c r="G4" s="208"/>
      <c r="H4" s="209"/>
      <c r="I4" s="71" t="s">
        <v>7</v>
      </c>
      <c r="J4" s="72">
        <v>2017</v>
      </c>
      <c r="K4" s="192"/>
      <c r="L4" s="186"/>
    </row>
    <row r="5" spans="1:16" s="77" customFormat="1" ht="15" customHeight="1" thickBot="1" x14ac:dyDescent="0.25">
      <c r="A5" s="166"/>
      <c r="B5" s="183"/>
      <c r="C5" s="184"/>
      <c r="D5" s="184"/>
      <c r="E5" s="184"/>
      <c r="F5" s="184"/>
      <c r="G5" s="184"/>
      <c r="H5" s="184"/>
      <c r="I5" s="184"/>
      <c r="J5" s="185"/>
      <c r="K5" s="193"/>
      <c r="L5" s="186"/>
    </row>
    <row r="6" spans="1:16" s="77" customFormat="1" ht="33.75" customHeight="1" x14ac:dyDescent="0.2">
      <c r="A6" s="166"/>
      <c r="B6" s="142"/>
      <c r="C6" s="143"/>
      <c r="D6" s="162" t="s">
        <v>68</v>
      </c>
      <c r="E6" s="163"/>
      <c r="F6" s="149" t="s">
        <v>1431</v>
      </c>
      <c r="G6" s="151"/>
      <c r="H6" s="152"/>
      <c r="I6" s="194"/>
      <c r="J6" s="195"/>
      <c r="K6" s="196"/>
      <c r="L6" s="186"/>
    </row>
    <row r="7" spans="1:16" s="77" customFormat="1" ht="47.25" customHeight="1" thickBot="1" x14ac:dyDescent="0.25">
      <c r="A7" s="166"/>
      <c r="B7" s="144"/>
      <c r="C7" s="145"/>
      <c r="D7" s="164"/>
      <c r="E7" s="165"/>
      <c r="F7" s="150"/>
      <c r="G7" s="153"/>
      <c r="H7" s="154"/>
      <c r="I7" s="197"/>
      <c r="J7" s="198"/>
      <c r="K7" s="199"/>
      <c r="L7" s="186"/>
    </row>
    <row r="8" spans="1:16" s="77" customFormat="1" ht="13.5" thickBot="1" x14ac:dyDescent="0.25">
      <c r="A8" s="166"/>
      <c r="B8" s="75"/>
      <c r="C8" s="75"/>
      <c r="D8" s="75"/>
      <c r="E8" s="75"/>
      <c r="F8" s="75"/>
      <c r="G8" s="75"/>
      <c r="I8" s="75"/>
      <c r="J8" s="75"/>
      <c r="K8" s="114">
        <f>+I6</f>
        <v>0</v>
      </c>
      <c r="L8" s="186"/>
    </row>
    <row r="9" spans="1:16" s="77" customFormat="1" ht="22.5" customHeight="1" x14ac:dyDescent="0.2">
      <c r="A9" s="166"/>
      <c r="B9" s="137" t="s">
        <v>24</v>
      </c>
      <c r="C9" s="138"/>
      <c r="D9" s="138"/>
      <c r="E9" s="138"/>
      <c r="F9" s="138"/>
      <c r="G9" s="138"/>
      <c r="H9" s="138"/>
      <c r="I9" s="138"/>
      <c r="J9" s="138"/>
      <c r="K9" s="139"/>
      <c r="L9" s="186"/>
    </row>
    <row r="10" spans="1:16" s="77" customFormat="1" ht="15" customHeight="1" x14ac:dyDescent="0.2">
      <c r="A10" s="166"/>
      <c r="B10" s="78"/>
      <c r="C10" s="79"/>
      <c r="D10" s="79"/>
      <c r="E10" s="79"/>
      <c r="F10" s="79"/>
      <c r="G10" s="79"/>
      <c r="H10" s="79"/>
      <c r="I10" s="79"/>
      <c r="J10" s="79"/>
      <c r="K10" s="80"/>
      <c r="L10" s="186"/>
    </row>
    <row r="11" spans="1:16" s="77" customFormat="1" ht="15" customHeight="1" x14ac:dyDescent="0.2">
      <c r="A11" s="166"/>
      <c r="B11" s="160" t="s">
        <v>57</v>
      </c>
      <c r="C11" s="156"/>
      <c r="D11" s="156"/>
      <c r="E11" s="156"/>
      <c r="F11" s="161"/>
      <c r="G11" s="79"/>
      <c r="H11" s="158" t="s">
        <v>65</v>
      </c>
      <c r="I11" s="158"/>
      <c r="J11" s="158"/>
      <c r="K11" s="159"/>
      <c r="L11" s="186"/>
    </row>
    <row r="12" spans="1:16" s="77" customFormat="1" ht="15" customHeight="1" x14ac:dyDescent="0.2">
      <c r="A12" s="166"/>
      <c r="B12" s="81" t="s">
        <v>58</v>
      </c>
      <c r="C12" s="82" t="s">
        <v>59</v>
      </c>
      <c r="D12" s="82" t="s">
        <v>60</v>
      </c>
      <c r="E12" s="82" t="s">
        <v>61</v>
      </c>
      <c r="F12" s="82" t="s">
        <v>62</v>
      </c>
      <c r="G12" s="75"/>
      <c r="H12" s="79"/>
      <c r="I12" s="79"/>
      <c r="J12" s="79"/>
      <c r="K12" s="80"/>
      <c r="L12" s="186"/>
    </row>
    <row r="13" spans="1:16" s="77" customFormat="1" ht="15" customHeight="1" x14ac:dyDescent="0.2">
      <c r="A13" s="166"/>
      <c r="B13" s="126" t="str">
        <f>IFERROR(VLOOKUP($K$8,'Plan de Acción 2017 BD'!A3:BH210,18,0)," ")</f>
        <v xml:space="preserve"> </v>
      </c>
      <c r="C13" s="127" t="str">
        <f>IFERROR(VLOOKUP($K$8,'Plan de Acción 2017 BD'!A3:BH210,12,0)," ")</f>
        <v xml:space="preserve"> </v>
      </c>
      <c r="D13" s="127" t="str">
        <f>IFERROR(VLOOKUP($K$8,'Plan de Acción 2017 BD'!A3:BH210,43,0)," ")</f>
        <v xml:space="preserve"> </v>
      </c>
      <c r="E13" s="127" t="str">
        <f>IFERROR(VLOOKUP($K$8,'Plan de Acción 2017 BD'!A3:BH210,44,0)," ")</f>
        <v xml:space="preserve"> </v>
      </c>
      <c r="F13" s="127" t="str">
        <f>IFERROR(VLOOKUP($K$8,'Plan de Acción 2017 BD'!A3:BH210,45,0)," ")</f>
        <v xml:space="preserve"> </v>
      </c>
      <c r="G13" s="75"/>
      <c r="H13" s="75"/>
      <c r="I13" s="75"/>
      <c r="J13" s="75"/>
      <c r="K13" s="76"/>
      <c r="L13" s="186"/>
    </row>
    <row r="14" spans="1:16" s="77" customFormat="1" ht="15" customHeight="1" x14ac:dyDescent="0.2">
      <c r="A14" s="166"/>
      <c r="B14" s="78"/>
      <c r="C14" s="75"/>
      <c r="D14" s="115"/>
      <c r="E14" s="75"/>
      <c r="F14" s="75"/>
      <c r="G14" s="75"/>
      <c r="H14" s="75"/>
      <c r="I14" s="75"/>
      <c r="J14" s="75"/>
      <c r="K14" s="76"/>
      <c r="L14" s="186"/>
    </row>
    <row r="15" spans="1:16" s="77" customFormat="1" ht="15" customHeight="1" x14ac:dyDescent="0.2">
      <c r="A15" s="166"/>
      <c r="B15" s="160" t="s">
        <v>1429</v>
      </c>
      <c r="C15" s="156"/>
      <c r="D15" s="156"/>
      <c r="E15" s="156"/>
      <c r="F15" s="161"/>
      <c r="G15" s="75"/>
      <c r="H15" s="75"/>
      <c r="I15" s="75"/>
      <c r="J15" s="75"/>
      <c r="K15" s="76"/>
      <c r="L15" s="186"/>
    </row>
    <row r="16" spans="1:16" s="77" customFormat="1" ht="15" customHeight="1" x14ac:dyDescent="0.2">
      <c r="A16" s="166"/>
      <c r="B16" s="110" t="s">
        <v>25</v>
      </c>
      <c r="C16" s="128" t="s">
        <v>1425</v>
      </c>
      <c r="D16" s="128" t="s">
        <v>1427</v>
      </c>
      <c r="E16" s="128" t="s">
        <v>1428</v>
      </c>
      <c r="F16" s="128" t="s">
        <v>1426</v>
      </c>
      <c r="G16" s="75"/>
      <c r="H16" s="75"/>
      <c r="I16" s="75"/>
      <c r="J16" s="75"/>
      <c r="K16" s="76"/>
      <c r="L16" s="186"/>
      <c r="N16" s="84" t="str">
        <f>+F17</f>
        <v xml:space="preserve"> </v>
      </c>
      <c r="O16" s="77" t="s">
        <v>29</v>
      </c>
      <c r="P16" s="85" t="s">
        <v>30</v>
      </c>
    </row>
    <row r="17" spans="1:16" s="77" customFormat="1" ht="15" customHeight="1" x14ac:dyDescent="0.2">
      <c r="A17" s="166"/>
      <c r="B17" s="126" t="str">
        <f>IFERROR(VLOOKUP($K$8,'Plan de Acción 2017 BD'!A3:BH210,12,0)," ")</f>
        <v xml:space="preserve"> </v>
      </c>
      <c r="C17" s="127" t="str">
        <f>IFERROR(VLOOKUP($K$8,'Plan de Acción 2017 BD'!A3:BH210,19,0)," ")</f>
        <v xml:space="preserve"> </v>
      </c>
      <c r="D17" s="127" t="str">
        <f>IFERROR(VLOOKUP($K$8,'Plan de Acción 2017 BD'!A3:BH210,20,0)," ")</f>
        <v xml:space="preserve"> </v>
      </c>
      <c r="E17" s="127" t="str">
        <f>IFERROR(VLOOKUP($K$8,'Plan de Acción 2017 BD'!A3:BH210,21,0)," ")</f>
        <v xml:space="preserve"> </v>
      </c>
      <c r="F17" s="127" t="str">
        <f>IFERROR(VLOOKUP($K$8,'Plan de Acción 2017 BD'!A3:BH210,22,0)," ")</f>
        <v xml:space="preserve"> </v>
      </c>
      <c r="G17" s="75"/>
      <c r="H17" s="75"/>
      <c r="I17" s="75"/>
      <c r="J17" s="75"/>
      <c r="K17" s="76"/>
      <c r="L17" s="186"/>
    </row>
    <row r="18" spans="1:16" s="77" customFormat="1" ht="15" customHeight="1" x14ac:dyDescent="0.2">
      <c r="A18" s="166"/>
      <c r="B18" s="86"/>
      <c r="C18" s="87"/>
      <c r="D18" s="87"/>
      <c r="E18" s="87"/>
      <c r="F18" s="87"/>
      <c r="G18" s="75"/>
      <c r="H18" s="75"/>
      <c r="I18" s="75"/>
      <c r="J18" s="75"/>
      <c r="K18" s="76"/>
      <c r="L18" s="186"/>
    </row>
    <row r="19" spans="1:16" s="77" customFormat="1" ht="15" customHeight="1" x14ac:dyDescent="0.2">
      <c r="A19" s="166"/>
      <c r="B19" s="160" t="s">
        <v>1430</v>
      </c>
      <c r="C19" s="156"/>
      <c r="D19" s="156"/>
      <c r="E19" s="156"/>
      <c r="F19" s="161"/>
      <c r="G19" s="75"/>
      <c r="H19" s="88"/>
      <c r="I19" s="88"/>
      <c r="J19" s="88"/>
      <c r="K19" s="89"/>
      <c r="L19" s="186"/>
      <c r="N19" s="77" t="s">
        <v>31</v>
      </c>
    </row>
    <row r="20" spans="1:16" s="77" customFormat="1" ht="15" customHeight="1" x14ac:dyDescent="0.2">
      <c r="A20" s="166"/>
      <c r="B20" s="90" t="s">
        <v>32</v>
      </c>
      <c r="C20" s="91" t="s">
        <v>12</v>
      </c>
      <c r="D20" s="91" t="s">
        <v>13</v>
      </c>
      <c r="E20" s="91" t="s">
        <v>64</v>
      </c>
      <c r="F20" s="91" t="s">
        <v>63</v>
      </c>
      <c r="G20" s="75"/>
      <c r="H20" s="75"/>
      <c r="I20" s="75"/>
      <c r="J20" s="75"/>
      <c r="K20" s="76"/>
      <c r="L20" s="186"/>
      <c r="N20" s="75" t="s">
        <v>33</v>
      </c>
      <c r="O20" s="75" t="s">
        <v>34</v>
      </c>
      <c r="P20" s="75" t="s">
        <v>35</v>
      </c>
    </row>
    <row r="21" spans="1:16" s="77" customFormat="1" ht="15" customHeight="1" x14ac:dyDescent="0.2">
      <c r="A21" s="166"/>
      <c r="B21" s="83" t="s">
        <v>25</v>
      </c>
      <c r="C21" s="92" t="str">
        <f>IFERROR(VLOOKUP($K$8,'Plan de Acción 2017 BD'!A3:BH210,31,0)," ")</f>
        <v xml:space="preserve"> </v>
      </c>
      <c r="D21" s="92" t="str">
        <f>IFERROR(VLOOKUP($K$8,'Plan de Acción 2017 BD'!A3:BH210,32,0)," ")</f>
        <v xml:space="preserve"> </v>
      </c>
      <c r="E21" s="92" t="b">
        <f>IF($I$42="Número",P26,IF($I$42="Porcentaje",O26))</f>
        <v>0</v>
      </c>
      <c r="F21" s="93" t="e">
        <f>E21/B17</f>
        <v>#VALUE!</v>
      </c>
      <c r="G21" s="75"/>
      <c r="H21" s="75"/>
      <c r="I21" s="75"/>
      <c r="J21" s="75"/>
      <c r="K21" s="76"/>
      <c r="L21" s="186"/>
      <c r="N21" s="75"/>
      <c r="O21" s="75"/>
      <c r="P21" s="75"/>
    </row>
    <row r="22" spans="1:16" s="77" customFormat="1" ht="15" customHeight="1" x14ac:dyDescent="0.2">
      <c r="A22" s="166"/>
      <c r="B22" s="109" t="s">
        <v>1425</v>
      </c>
      <c r="C22" s="92" t="str">
        <f>IFERROR(VLOOKUP($K$8,'Plan de Acción 2017 BD'!A3:BH210,23,0)," ")</f>
        <v xml:space="preserve"> </v>
      </c>
      <c r="D22" s="92" t="str">
        <f>IFERROR(VLOOKUP($K$8,'Plan de Acción 2017 BD'!A3:BH210,24,0)," ")</f>
        <v xml:space="preserve"> </v>
      </c>
      <c r="E22" s="92" t="b">
        <f>IF($I$42="Número",P22,IF($I$42="Porcentaje",O22))</f>
        <v>0</v>
      </c>
      <c r="F22" s="93" t="e">
        <f>+E22/C17</f>
        <v>#VALUE!</v>
      </c>
      <c r="G22" s="75"/>
      <c r="H22" s="75"/>
      <c r="I22" s="75"/>
      <c r="J22" s="75"/>
      <c r="K22" s="76"/>
      <c r="L22" s="186"/>
      <c r="M22" s="75" t="s">
        <v>26</v>
      </c>
      <c r="N22" s="94" t="e">
        <f>C22/D22</f>
        <v>#VALUE!</v>
      </c>
      <c r="O22" s="95" t="e">
        <f>N22</f>
        <v>#VALUE!</v>
      </c>
      <c r="P22" s="129" t="str">
        <f>C22</f>
        <v xml:space="preserve"> </v>
      </c>
    </row>
    <row r="23" spans="1:16" s="77" customFormat="1" ht="15" customHeight="1" x14ac:dyDescent="0.2">
      <c r="A23" s="166"/>
      <c r="B23" s="109" t="s">
        <v>1427</v>
      </c>
      <c r="C23" s="92" t="str">
        <f>IFERROR(VLOOKUP($K$8,'Plan de Acción 2017 BD'!A3:BH210,25,0)," ")</f>
        <v xml:space="preserve"> </v>
      </c>
      <c r="D23" s="92" t="str">
        <f>IFERROR(VLOOKUP($K$8,'Plan de Acción 2017 BD'!A3:BH210,26,0)," ")</f>
        <v xml:space="preserve"> </v>
      </c>
      <c r="E23" s="92" t="b">
        <f>IF($I$42="Número",P23,IF($I$42="Porcentaje",O23))</f>
        <v>0</v>
      </c>
      <c r="F23" s="96" t="e">
        <f>+E23/D17</f>
        <v>#VALUE!</v>
      </c>
      <c r="G23" s="75"/>
      <c r="H23" s="75"/>
      <c r="I23" s="75"/>
      <c r="J23" s="75"/>
      <c r="K23" s="76"/>
      <c r="L23" s="186"/>
      <c r="M23" s="75" t="s">
        <v>36</v>
      </c>
      <c r="N23" s="94" t="e">
        <f>C23/D23</f>
        <v>#VALUE!</v>
      </c>
      <c r="O23" s="95" t="e">
        <f>N23</f>
        <v>#VALUE!</v>
      </c>
      <c r="P23" s="94" t="str">
        <f>C23</f>
        <v xml:space="preserve"> </v>
      </c>
    </row>
    <row r="24" spans="1:16" s="77" customFormat="1" ht="15" customHeight="1" x14ac:dyDescent="0.2">
      <c r="A24" s="166"/>
      <c r="B24" s="109" t="s">
        <v>1428</v>
      </c>
      <c r="C24" s="92" t="str">
        <f>IFERROR(VLOOKUP($K$8,'Plan de Acción 2017 BD'!A3:BH210,27,0)," ")</f>
        <v xml:space="preserve"> </v>
      </c>
      <c r="D24" s="92" t="str">
        <f>IFERROR(VLOOKUP($K$8,'Plan de Acción 2017 BD'!A3:BH210,28,0)," ")</f>
        <v xml:space="preserve"> </v>
      </c>
      <c r="E24" s="92" t="b">
        <f>IF($I$42="Número",P24,IF($I$42="Porcentaje",O24))</f>
        <v>0</v>
      </c>
      <c r="F24" s="93" t="e">
        <f>E24/E17</f>
        <v>#VALUE!</v>
      </c>
      <c r="G24" s="75"/>
      <c r="H24" s="75"/>
      <c r="I24" s="75"/>
      <c r="J24" s="75"/>
      <c r="K24" s="76"/>
      <c r="L24" s="186"/>
      <c r="M24" s="75" t="s">
        <v>27</v>
      </c>
      <c r="N24" s="94" t="e">
        <f>C24/D24</f>
        <v>#VALUE!</v>
      </c>
      <c r="O24" s="95" t="e">
        <f>N24</f>
        <v>#VALUE!</v>
      </c>
      <c r="P24" s="94" t="str">
        <f>C24</f>
        <v xml:space="preserve"> </v>
      </c>
    </row>
    <row r="25" spans="1:16" s="77" customFormat="1" ht="15" customHeight="1" x14ac:dyDescent="0.2">
      <c r="A25" s="166"/>
      <c r="B25" s="109" t="s">
        <v>1426</v>
      </c>
      <c r="C25" s="92" t="str">
        <f>IFERROR(VLOOKUP($K$8,'Plan de Acción 2017 BD'!A3:BH210,29,0)," ")</f>
        <v xml:space="preserve"> </v>
      </c>
      <c r="D25" s="92" t="str">
        <f>IFERROR(VLOOKUP($K$8,'Plan de Acción 2017 BD'!A3:BH210,30,0)," ")</f>
        <v xml:space="preserve"> </v>
      </c>
      <c r="E25" s="92" t="b">
        <f>IF($I$42="Número",P25,IF($I$42="Porcentaje",O25))</f>
        <v>0</v>
      </c>
      <c r="F25" s="93" t="e">
        <f>E25/F17</f>
        <v>#VALUE!</v>
      </c>
      <c r="G25" s="75"/>
      <c r="H25" s="75"/>
      <c r="I25" s="75"/>
      <c r="J25" s="75"/>
      <c r="K25" s="76"/>
      <c r="L25" s="186"/>
      <c r="M25" s="75" t="s">
        <v>28</v>
      </c>
      <c r="N25" s="94" t="e">
        <f>C25/D25</f>
        <v>#VALUE!</v>
      </c>
      <c r="O25" s="95" t="e">
        <f>N25</f>
        <v>#VALUE!</v>
      </c>
      <c r="P25" s="94" t="str">
        <f>C25</f>
        <v xml:space="preserve"> </v>
      </c>
    </row>
    <row r="26" spans="1:16" s="77" customFormat="1" ht="15" customHeight="1" thickBot="1" x14ac:dyDescent="0.25">
      <c r="A26" s="166"/>
      <c r="B26" s="97"/>
      <c r="C26" s="98"/>
      <c r="D26" s="98"/>
      <c r="E26" s="98"/>
      <c r="F26" s="98"/>
      <c r="G26" s="98"/>
      <c r="H26" s="98"/>
      <c r="I26" s="98"/>
      <c r="J26" s="98"/>
      <c r="K26" s="99"/>
      <c r="L26" s="186"/>
      <c r="N26" s="77" t="e">
        <f>C21/D21</f>
        <v>#VALUE!</v>
      </c>
      <c r="O26" s="100" t="e">
        <f>N26</f>
        <v>#VALUE!</v>
      </c>
      <c r="P26" s="77" t="str">
        <f>C21</f>
        <v xml:space="preserve"> </v>
      </c>
    </row>
    <row r="27" spans="1:16" s="77" customFormat="1" ht="22.5" customHeight="1" thickBot="1" x14ac:dyDescent="0.25">
      <c r="A27" s="166"/>
      <c r="B27" s="75"/>
      <c r="C27" s="75"/>
      <c r="D27" s="75"/>
      <c r="E27" s="75"/>
      <c r="F27" s="75"/>
      <c r="G27" s="75"/>
      <c r="H27" s="75"/>
      <c r="I27" s="75"/>
      <c r="J27" s="75"/>
      <c r="K27" s="75"/>
      <c r="L27" s="186"/>
    </row>
    <row r="28" spans="1:16" s="77" customFormat="1" ht="22.5" customHeight="1" x14ac:dyDescent="0.2">
      <c r="A28" s="166"/>
      <c r="B28" s="137" t="s">
        <v>37</v>
      </c>
      <c r="C28" s="138"/>
      <c r="D28" s="138"/>
      <c r="E28" s="138"/>
      <c r="F28" s="138"/>
      <c r="G28" s="138"/>
      <c r="H28" s="138"/>
      <c r="I28" s="138"/>
      <c r="J28" s="138"/>
      <c r="K28" s="139"/>
      <c r="L28" s="186"/>
    </row>
    <row r="29" spans="1:16" s="77" customFormat="1" ht="15" customHeight="1" x14ac:dyDescent="0.2">
      <c r="A29" s="166"/>
      <c r="B29" s="101"/>
      <c r="C29" s="102"/>
      <c r="D29" s="102"/>
      <c r="E29" s="102"/>
      <c r="F29" s="102"/>
      <c r="G29" s="102"/>
      <c r="H29" s="102"/>
      <c r="I29" s="102"/>
      <c r="J29" s="102"/>
      <c r="K29" s="103"/>
      <c r="L29" s="186"/>
    </row>
    <row r="30" spans="1:16" s="77" customFormat="1" ht="22.5" customHeight="1" x14ac:dyDescent="0.2">
      <c r="A30" s="166"/>
      <c r="B30" s="140" t="s">
        <v>38</v>
      </c>
      <c r="C30" s="141"/>
      <c r="D30" s="155" t="s">
        <v>39</v>
      </c>
      <c r="E30" s="156"/>
      <c r="F30" s="156"/>
      <c r="G30" s="156"/>
      <c r="H30" s="156"/>
      <c r="I30" s="156"/>
      <c r="J30" s="156"/>
      <c r="K30" s="157"/>
      <c r="L30" s="186"/>
    </row>
    <row r="31" spans="1:16" s="77" customFormat="1" ht="143.25" customHeight="1" thickBot="1" x14ac:dyDescent="0.25">
      <c r="A31" s="166"/>
      <c r="B31" s="210" t="str">
        <f>IFERROR(VLOOKUP($K$8,'Plan de Acción 2017 BD'!A3:BH210,11,0)," ")</f>
        <v xml:space="preserve"> </v>
      </c>
      <c r="C31" s="211"/>
      <c r="D31" s="146" t="str">
        <f>IFERROR(VLOOKUP($K$8,'Plan de Acción 2017 BD'!A3:BH210,15,0)," ")</f>
        <v xml:space="preserve"> </v>
      </c>
      <c r="E31" s="147"/>
      <c r="F31" s="147"/>
      <c r="G31" s="147"/>
      <c r="H31" s="147"/>
      <c r="I31" s="147"/>
      <c r="J31" s="147"/>
      <c r="K31" s="148"/>
      <c r="L31" s="186"/>
      <c r="M31" s="77" t="str">
        <f>D31</f>
        <v xml:space="preserve"> </v>
      </c>
      <c r="N31" s="77">
        <f>F31</f>
        <v>0</v>
      </c>
      <c r="O31" s="77">
        <f>H31</f>
        <v>0</v>
      </c>
      <c r="P31" s="77">
        <f>J31</f>
        <v>0</v>
      </c>
    </row>
    <row r="32" spans="1:16" s="77" customFormat="1" ht="22.5" customHeight="1" thickBot="1" x14ac:dyDescent="0.25">
      <c r="A32" s="166"/>
      <c r="B32" s="200"/>
      <c r="C32" s="200"/>
      <c r="D32" s="200"/>
      <c r="E32" s="200"/>
      <c r="F32" s="200"/>
      <c r="G32" s="200"/>
      <c r="H32" s="200"/>
      <c r="I32" s="200"/>
      <c r="J32" s="200"/>
      <c r="K32" s="200"/>
      <c r="L32" s="186"/>
    </row>
    <row r="33" spans="1:24" s="104" customFormat="1" ht="22.5" customHeight="1" x14ac:dyDescent="0.2">
      <c r="A33" s="166"/>
      <c r="B33" s="174" t="s">
        <v>4</v>
      </c>
      <c r="C33" s="175"/>
      <c r="D33" s="175"/>
      <c r="E33" s="175"/>
      <c r="F33" s="175"/>
      <c r="G33" s="175"/>
      <c r="H33" s="175"/>
      <c r="I33" s="175"/>
      <c r="J33" s="175"/>
      <c r="K33" s="176"/>
      <c r="L33" s="186"/>
      <c r="M33" s="105"/>
      <c r="N33" s="105"/>
      <c r="O33" s="105"/>
      <c r="P33" s="106"/>
      <c r="Q33" s="106"/>
    </row>
    <row r="34" spans="1:24" s="104" customFormat="1" ht="52.5" customHeight="1" x14ac:dyDescent="0.2">
      <c r="A34" s="166"/>
      <c r="B34" s="116" t="s">
        <v>40</v>
      </c>
      <c r="C34" s="177" t="str">
        <f>IFERROR(VLOOKUP($K$8,'Plan de Acción 2017 BD'!A3:BI210,61,0)," ")</f>
        <v xml:space="preserve"> </v>
      </c>
      <c r="D34" s="177"/>
      <c r="E34" s="117" t="s">
        <v>41</v>
      </c>
      <c r="F34" s="168" t="str">
        <f>IFERROR(VLOOKUP($K$8,'Plan de Acción 2017 BD'!A3:BH210,8,0)," ")</f>
        <v xml:space="preserve"> </v>
      </c>
      <c r="G34" s="168"/>
      <c r="H34" s="117" t="s">
        <v>11</v>
      </c>
      <c r="I34" s="168" t="str">
        <f>IFERROR(VLOOKUP($K$8,'Plan de Acción 2017 BD'!A3:BH210,7,0)," ")</f>
        <v xml:space="preserve"> </v>
      </c>
      <c r="J34" s="168"/>
      <c r="K34" s="169"/>
      <c r="L34" s="186"/>
      <c r="M34" s="106"/>
      <c r="N34" s="106"/>
      <c r="O34" s="106"/>
      <c r="P34" s="106"/>
    </row>
    <row r="35" spans="1:24" s="104" customFormat="1" ht="70.5" customHeight="1" x14ac:dyDescent="0.2">
      <c r="A35" s="166"/>
      <c r="B35" s="116" t="s">
        <v>10</v>
      </c>
      <c r="C35" s="177" t="str">
        <f>IFERROR(VLOOKUP($K$8,'Plan de Acción 2017 BD'!A3:BH210,6,0)," ")</f>
        <v xml:space="preserve"> </v>
      </c>
      <c r="D35" s="177"/>
      <c r="E35" s="117" t="s">
        <v>9</v>
      </c>
      <c r="F35" s="168" t="str">
        <f>IFERROR(VLOOKUP($K$8,'Plan de Acción 2017 BD'!A3:BH210,5,0)," ")</f>
        <v xml:space="preserve"> </v>
      </c>
      <c r="G35" s="168"/>
      <c r="H35" s="117" t="s">
        <v>8</v>
      </c>
      <c r="I35" s="168" t="str">
        <f>IFERROR(VLOOKUP($K$8,'Plan de Acción 2017 BD'!A3:BH210,4,0)," ")</f>
        <v xml:space="preserve"> </v>
      </c>
      <c r="J35" s="168"/>
      <c r="K35" s="169"/>
      <c r="L35" s="186"/>
      <c r="M35" s="106"/>
      <c r="N35" s="106"/>
      <c r="O35" s="106"/>
      <c r="P35" s="106"/>
    </row>
    <row r="36" spans="1:24" s="104" customFormat="1" ht="22.5" x14ac:dyDescent="0.2">
      <c r="A36" s="166"/>
      <c r="B36" s="170" t="s">
        <v>16</v>
      </c>
      <c r="C36" s="73" t="s">
        <v>42</v>
      </c>
      <c r="D36" s="73" t="s">
        <v>17</v>
      </c>
      <c r="E36" s="73" t="s">
        <v>18</v>
      </c>
      <c r="F36" s="73" t="s">
        <v>19</v>
      </c>
      <c r="G36" s="73" t="s">
        <v>20</v>
      </c>
      <c r="H36" s="73" t="s">
        <v>21</v>
      </c>
      <c r="I36" s="73" t="s">
        <v>0</v>
      </c>
      <c r="J36" s="73" t="s">
        <v>22</v>
      </c>
      <c r="K36" s="74" t="s">
        <v>23</v>
      </c>
      <c r="L36" s="186"/>
    </row>
    <row r="37" spans="1:24" s="104" customFormat="1" ht="22.5" customHeight="1" thickBot="1" x14ac:dyDescent="0.25">
      <c r="A37" s="166"/>
      <c r="B37" s="171"/>
      <c r="C37" s="107" t="str">
        <f>IFERROR(VLOOKUP($K$8,'Plan de Acción 2017 BD'!A3:BH210,46,0)," ")</f>
        <v xml:space="preserve"> </v>
      </c>
      <c r="D37" s="107" t="str">
        <f>IFERROR(VLOOKUP($K$8,'Plan de Acción 2017 BD'!A3:BH210,47,0)," ")</f>
        <v xml:space="preserve"> </v>
      </c>
      <c r="E37" s="107" t="str">
        <f>IFERROR(VLOOKUP($K$8,'Plan de Acción 2017 BD'!A3:BH210,48,0)," ")</f>
        <v xml:space="preserve"> </v>
      </c>
      <c r="F37" s="107" t="str">
        <f>IFERROR(VLOOKUP($K$8,'Plan de Acción 2017 BD'!A3:BH210,49,0)," ")</f>
        <v xml:space="preserve"> </v>
      </c>
      <c r="G37" s="107" t="str">
        <f>IFERROR(VLOOKUP($K$8,'Plan de Acción 2017 BD'!A3:BH210,50,0)," ")</f>
        <v xml:space="preserve"> </v>
      </c>
      <c r="H37" s="107" t="str">
        <f>IFERROR(VLOOKUP($K$8,'Plan de Acción 2017 BD'!A3:BH210,51,0)," ")</f>
        <v xml:space="preserve"> </v>
      </c>
      <c r="I37" s="107" t="str">
        <f>IFERROR(VLOOKUP($K$8,'Plan de Acción 2017 BD'!A3:BH210,52,0)," ")</f>
        <v xml:space="preserve"> </v>
      </c>
      <c r="J37" s="107" t="str">
        <f>IFERROR(VLOOKUP($K$8,'Plan de Acción 2017 BD'!A3:BH210,53,0)," ")</f>
        <v xml:space="preserve"> </v>
      </c>
      <c r="K37" s="108" t="str">
        <f>IFERROR(VLOOKUP($K$8,'Plan de Acción 2017 BD'!A3:BH210,54,0)," ")</f>
        <v xml:space="preserve"> </v>
      </c>
      <c r="L37" s="186"/>
    </row>
    <row r="38" spans="1:24" s="104" customFormat="1" ht="22.5" customHeight="1" thickBot="1" x14ac:dyDescent="0.25">
      <c r="A38" s="166"/>
      <c r="B38" s="178"/>
      <c r="C38" s="178"/>
      <c r="D38" s="178"/>
      <c r="E38" s="178"/>
      <c r="F38" s="178"/>
      <c r="G38" s="178"/>
      <c r="H38" s="178"/>
      <c r="I38" s="178"/>
      <c r="J38" s="178"/>
      <c r="K38" s="178"/>
      <c r="L38" s="186"/>
    </row>
    <row r="39" spans="1:24" s="104" customFormat="1" ht="22.5" customHeight="1" x14ac:dyDescent="0.2">
      <c r="A39" s="166"/>
      <c r="B39" s="174" t="s">
        <v>43</v>
      </c>
      <c r="C39" s="175"/>
      <c r="D39" s="175"/>
      <c r="E39" s="175"/>
      <c r="F39" s="175"/>
      <c r="G39" s="175"/>
      <c r="H39" s="175"/>
      <c r="I39" s="175"/>
      <c r="J39" s="175"/>
      <c r="K39" s="176"/>
      <c r="L39" s="186"/>
      <c r="M39" s="105"/>
      <c r="N39" s="105"/>
      <c r="O39" s="105"/>
      <c r="P39" s="106"/>
      <c r="Q39" s="106"/>
    </row>
    <row r="40" spans="1:24" s="104" customFormat="1" ht="26.25" customHeight="1" x14ac:dyDescent="0.2">
      <c r="A40" s="166"/>
      <c r="B40" s="116" t="s">
        <v>56</v>
      </c>
      <c r="C40" s="188" t="str">
        <f>IFERROR(VLOOKUP($K$8,'Plan de Acción 2017 BD'!A3:BH210,9,0)," ")</f>
        <v xml:space="preserve"> </v>
      </c>
      <c r="D40" s="189"/>
      <c r="E40" s="189"/>
      <c r="F40" s="189"/>
      <c r="G40" s="189"/>
      <c r="H40" s="189"/>
      <c r="I40" s="189"/>
      <c r="J40" s="189"/>
      <c r="K40" s="190"/>
      <c r="L40" s="186"/>
      <c r="M40" s="104" t="s">
        <v>45</v>
      </c>
      <c r="P40" s="104" t="s">
        <v>46</v>
      </c>
      <c r="S40" s="104" t="s">
        <v>47</v>
      </c>
      <c r="V40" s="104" t="s">
        <v>48</v>
      </c>
    </row>
    <row r="41" spans="1:24" s="104" customFormat="1" ht="26.25" customHeight="1" x14ac:dyDescent="0.2">
      <c r="A41" s="166"/>
      <c r="B41" s="116" t="s">
        <v>44</v>
      </c>
      <c r="C41" s="188" t="str">
        <f>IFERROR(VLOOKUP($K$8,'Plan de Acción 2017 BD'!A3:BH210,10,0)," ")</f>
        <v xml:space="preserve"> </v>
      </c>
      <c r="D41" s="189"/>
      <c r="E41" s="189"/>
      <c r="F41" s="189"/>
      <c r="G41" s="189"/>
      <c r="H41" s="189"/>
      <c r="I41" s="189"/>
      <c r="J41" s="189"/>
      <c r="K41" s="190"/>
      <c r="L41" s="186"/>
      <c r="M41" s="104" t="e">
        <f>IF(#REF!=O40,O41,M40)</f>
        <v>#REF!</v>
      </c>
      <c r="N41" s="104" t="s">
        <v>49</v>
      </c>
      <c r="O41" s="104" t="s">
        <v>49</v>
      </c>
      <c r="P41" s="104" t="e">
        <f>IF(#REF!=R40,R41,P40)</f>
        <v>#REF!</v>
      </c>
      <c r="Q41" s="104" t="s">
        <v>49</v>
      </c>
      <c r="R41" s="104" t="s">
        <v>50</v>
      </c>
      <c r="S41" s="104" t="e">
        <f>IF(#REF!=U40,U41,S40)</f>
        <v>#REF!</v>
      </c>
      <c r="T41" s="104" t="s">
        <v>49</v>
      </c>
      <c r="U41" s="104" t="s">
        <v>50</v>
      </c>
      <c r="V41" s="104" t="e">
        <f>IF(#REF!=X40,X41,V40)</f>
        <v>#REF!</v>
      </c>
      <c r="W41" s="104" t="s">
        <v>49</v>
      </c>
      <c r="X41" s="104" t="s">
        <v>50</v>
      </c>
    </row>
    <row r="42" spans="1:24" s="104" customFormat="1" ht="26.25" customHeight="1" x14ac:dyDescent="0.2">
      <c r="A42" s="166"/>
      <c r="B42" s="170" t="s">
        <v>51</v>
      </c>
      <c r="C42" s="179" t="str">
        <f>IFERROR(VLOOKUP($K$8,'Plan de Acción 2017 BD'!A3:BH210,60,0)," ")</f>
        <v xml:space="preserve"> </v>
      </c>
      <c r="D42" s="172" t="s">
        <v>52</v>
      </c>
      <c r="E42" s="181" t="str">
        <f>IFERROR(VLOOKUP($K$8,'Plan de Acción 2017 BD'!A3:BH210,59,0)," ")</f>
        <v xml:space="preserve"> </v>
      </c>
      <c r="F42" s="172" t="s">
        <v>55</v>
      </c>
      <c r="G42" s="179" t="str">
        <f>IFERROR(VLOOKUP($K$8,'Plan de Acción 2017 BD'!A3:BH210,55,0)," ")</f>
        <v xml:space="preserve"> </v>
      </c>
      <c r="H42" s="117" t="s">
        <v>14</v>
      </c>
      <c r="I42" s="132" t="str">
        <f>IFERROR(VLOOKUP($K$8,'Plan de Acción 2017 BD'!A3:BH210,57,0)," ")</f>
        <v xml:space="preserve"> </v>
      </c>
      <c r="J42" s="117" t="s">
        <v>53</v>
      </c>
      <c r="K42" s="130" t="str">
        <f>IFERROR(VLOOKUP($K$8,'Plan de Acción 2017 BD'!A3:BH210,16,0)," ")</f>
        <v xml:space="preserve"> </v>
      </c>
      <c r="L42" s="186"/>
    </row>
    <row r="43" spans="1:24" s="104" customFormat="1" ht="26.25" customHeight="1" thickBot="1" x14ac:dyDescent="0.25">
      <c r="A43" s="166"/>
      <c r="B43" s="171"/>
      <c r="C43" s="180"/>
      <c r="D43" s="173"/>
      <c r="E43" s="182"/>
      <c r="F43" s="173"/>
      <c r="G43" s="180"/>
      <c r="H43" s="118" t="s">
        <v>15</v>
      </c>
      <c r="I43" s="133" t="str">
        <f>IFERROR(VLOOKUP($K$8,'Plan de Acción 2017 BD'!A3:BH210,56,0)," ")</f>
        <v xml:space="preserve"> </v>
      </c>
      <c r="J43" s="118" t="s">
        <v>54</v>
      </c>
      <c r="K43" s="131" t="str">
        <f>IFERROR(VLOOKUP($K$8,'Plan de Acción 2017 BD'!A3:BH210,17,0)," ")</f>
        <v xml:space="preserve"> </v>
      </c>
      <c r="L43" s="186"/>
    </row>
    <row r="44" spans="1:24" ht="30" customHeight="1" x14ac:dyDescent="0.3">
      <c r="A44" s="166"/>
      <c r="B44" s="187"/>
      <c r="C44" s="187"/>
      <c r="D44" s="187"/>
      <c r="E44" s="187"/>
      <c r="F44" s="187"/>
      <c r="G44" s="187"/>
      <c r="H44" s="187"/>
      <c r="I44" s="187"/>
      <c r="J44" s="187"/>
      <c r="K44" s="187"/>
      <c r="L44" s="186"/>
    </row>
    <row r="45" spans="1:24" s="111" customFormat="1" ht="30" hidden="1" customHeight="1" x14ac:dyDescent="0.3">
      <c r="A45" s="112"/>
      <c r="B45" s="112"/>
      <c r="C45" s="134" t="s">
        <v>68</v>
      </c>
      <c r="D45" s="134" t="s">
        <v>74</v>
      </c>
      <c r="E45" s="113"/>
      <c r="F45" s="113"/>
      <c r="G45" s="113"/>
      <c r="H45" s="113"/>
      <c r="I45" s="113"/>
      <c r="J45" s="113"/>
      <c r="K45" s="113"/>
      <c r="L45" s="113"/>
    </row>
    <row r="46" spans="1:24" s="111" customFormat="1" ht="30" hidden="1" customHeight="1" x14ac:dyDescent="0.3">
      <c r="A46" s="112"/>
      <c r="B46" s="112">
        <v>1</v>
      </c>
      <c r="C46" s="59" t="s">
        <v>1097</v>
      </c>
      <c r="D46" s="59" t="s">
        <v>1101</v>
      </c>
      <c r="E46" s="113"/>
      <c r="F46" s="113" t="str">
        <f>+D46</f>
        <v>Módulos de capacitación en el Sistema Integrado de Gestión impartidos</v>
      </c>
      <c r="G46" s="113"/>
      <c r="H46" s="113"/>
      <c r="I46" s="113"/>
      <c r="J46" s="113"/>
      <c r="K46" s="113"/>
      <c r="L46" s="113"/>
    </row>
    <row r="47" spans="1:24" s="111" customFormat="1" ht="30" hidden="1" customHeight="1" x14ac:dyDescent="0.3">
      <c r="A47" s="112"/>
      <c r="B47" s="112">
        <v>2</v>
      </c>
      <c r="C47" s="59" t="s">
        <v>1097</v>
      </c>
      <c r="D47" s="59" t="s">
        <v>1109</v>
      </c>
      <c r="E47" s="113"/>
      <c r="F47" s="113" t="str">
        <f t="shared" ref="F47:F65" si="0">+D47</f>
        <v>Herramientas de Planeación actualizadas</v>
      </c>
      <c r="G47" s="113"/>
      <c r="H47" s="113"/>
      <c r="I47" s="113"/>
      <c r="J47" s="113"/>
      <c r="K47" s="113"/>
      <c r="L47" s="113"/>
    </row>
    <row r="48" spans="1:24" s="111" customFormat="1" ht="30" hidden="1" customHeight="1" x14ac:dyDescent="0.3">
      <c r="A48" s="112"/>
      <c r="B48" s="112">
        <v>3</v>
      </c>
      <c r="C48" s="59" t="s">
        <v>1097</v>
      </c>
      <c r="D48" s="59" t="s">
        <v>1114</v>
      </c>
      <c r="E48" s="113"/>
      <c r="F48" s="113" t="str">
        <f t="shared" si="0"/>
        <v xml:space="preserve">Plan de Acción de la Secretaria General, para la vigencia 2017, consolidado y publicado </v>
      </c>
      <c r="G48" s="113"/>
      <c r="H48" s="113"/>
      <c r="I48" s="113"/>
      <c r="J48" s="113"/>
      <c r="K48" s="113"/>
      <c r="L48" s="113"/>
    </row>
    <row r="49" spans="1:12" s="111" customFormat="1" ht="30" hidden="1" customHeight="1" x14ac:dyDescent="0.3">
      <c r="A49" s="112"/>
      <c r="B49" s="112">
        <v>4</v>
      </c>
      <c r="C49" s="59" t="s">
        <v>1097</v>
      </c>
      <c r="D49" s="59" t="s">
        <v>1118</v>
      </c>
      <c r="E49" s="113"/>
      <c r="F49" s="113" t="str">
        <f t="shared" si="0"/>
        <v>Seguimiento y retroalimentación trimestral en los temas de Planeación Institucional y de proyectos de inversión ejecutado</v>
      </c>
      <c r="G49" s="113"/>
      <c r="H49" s="113"/>
      <c r="I49" s="113"/>
      <c r="J49" s="113"/>
      <c r="K49" s="113"/>
      <c r="L49" s="113"/>
    </row>
    <row r="50" spans="1:12" s="111" customFormat="1" ht="30" hidden="1" customHeight="1" x14ac:dyDescent="0.3">
      <c r="A50" s="112"/>
      <c r="B50" s="112">
        <v>5</v>
      </c>
      <c r="C50" s="59" t="s">
        <v>1097</v>
      </c>
      <c r="D50" s="59" t="s">
        <v>1123</v>
      </c>
      <c r="E50" s="113"/>
      <c r="F50" s="113" t="str">
        <f t="shared" si="0"/>
        <v>Anteproyecto de Presupuesto Secretaria General, elaborado</v>
      </c>
      <c r="G50" s="113"/>
      <c r="H50" s="113"/>
      <c r="I50" s="113"/>
      <c r="J50" s="113"/>
      <c r="K50" s="113"/>
      <c r="L50" s="113"/>
    </row>
    <row r="51" spans="1:12" s="111" customFormat="1" ht="30" hidden="1" customHeight="1" x14ac:dyDescent="0.3">
      <c r="A51" s="112"/>
      <c r="B51" s="112">
        <v>6</v>
      </c>
      <c r="C51" s="59" t="s">
        <v>1097</v>
      </c>
      <c r="D51" s="59" t="s">
        <v>1128</v>
      </c>
      <c r="E51" s="113"/>
      <c r="F51" s="113" t="str">
        <f t="shared" si="0"/>
        <v>Procesos del Sistema Integral de Gestión actualizados</v>
      </c>
      <c r="G51" s="113"/>
      <c r="H51" s="113"/>
      <c r="I51" s="113"/>
      <c r="J51" s="113"/>
      <c r="K51" s="113"/>
      <c r="L51" s="113"/>
    </row>
    <row r="52" spans="1:12" s="111" customFormat="1" ht="30" hidden="1" customHeight="1" x14ac:dyDescent="0.3">
      <c r="A52" s="112"/>
      <c r="B52" s="112">
        <v>7</v>
      </c>
      <c r="C52" s="59" t="s">
        <v>1097</v>
      </c>
      <c r="D52" s="59" t="s">
        <v>1133</v>
      </c>
      <c r="E52" s="113"/>
      <c r="F52" s="113" t="str">
        <f t="shared" si="0"/>
        <v xml:space="preserve">Las herramientas de planeación y del Sistema Integrado de Gestión se han socializado </v>
      </c>
      <c r="G52" s="113"/>
      <c r="H52" s="113"/>
      <c r="I52" s="113"/>
      <c r="J52" s="113"/>
      <c r="K52" s="113"/>
      <c r="L52" s="113"/>
    </row>
    <row r="53" spans="1:12" s="111" customFormat="1" ht="30" hidden="1" customHeight="1" x14ac:dyDescent="0.3">
      <c r="A53" s="112"/>
      <c r="B53" s="112">
        <v>8</v>
      </c>
      <c r="C53" s="59" t="s">
        <v>1097</v>
      </c>
      <c r="D53" s="59" t="s">
        <v>1138</v>
      </c>
      <c r="E53" s="113"/>
      <c r="F53" s="113" t="str">
        <f t="shared" si="0"/>
        <v xml:space="preserve">Llevar a un 100% la implementación de las leyes 1712 de 2014 (Ley de Transparencia y del Derecho de Acceso a la Información Pública) y 1474 de 2011 (Por la cual se dictan normas orientadas a fortalecer los mecanismos de prevención, investigación y sanción de actos de corrupción y la efectividad del control de la gestión pública </v>
      </c>
      <c r="G53" s="113"/>
      <c r="H53" s="113"/>
      <c r="I53" s="113"/>
      <c r="J53" s="113"/>
      <c r="K53" s="113"/>
      <c r="L53" s="113"/>
    </row>
    <row r="54" spans="1:12" s="111" customFormat="1" ht="30" hidden="1" customHeight="1" x14ac:dyDescent="0.3">
      <c r="A54" s="112"/>
      <c r="B54" s="112">
        <v>9</v>
      </c>
      <c r="C54" s="59" t="s">
        <v>1097</v>
      </c>
      <c r="D54" s="59" t="s">
        <v>1145</v>
      </c>
      <c r="E54" s="113"/>
      <c r="F54" s="113" t="str">
        <f t="shared" si="0"/>
        <v>Incrementar a un 90% la sostenibilidad del SIG en el Gobierno Distrital</v>
      </c>
      <c r="G54" s="113"/>
      <c r="H54" s="113"/>
      <c r="I54" s="113"/>
      <c r="J54" s="113"/>
      <c r="K54" s="113"/>
      <c r="L54" s="113"/>
    </row>
    <row r="55" spans="1:12" s="111" customFormat="1" ht="30" hidden="1" customHeight="1" x14ac:dyDescent="0.3">
      <c r="A55" s="112"/>
      <c r="B55" s="112">
        <v>10</v>
      </c>
      <c r="C55" s="59"/>
      <c r="D55" s="59"/>
      <c r="E55" s="113"/>
      <c r="F55" s="113">
        <f t="shared" si="0"/>
        <v>0</v>
      </c>
      <c r="G55" s="113"/>
      <c r="H55" s="113"/>
      <c r="I55" s="113"/>
      <c r="J55" s="113"/>
      <c r="K55" s="113"/>
      <c r="L55" s="113"/>
    </row>
    <row r="56" spans="1:12" s="111" customFormat="1" ht="30" hidden="1" customHeight="1" x14ac:dyDescent="0.3">
      <c r="A56" s="112"/>
      <c r="B56" s="112">
        <v>11</v>
      </c>
      <c r="C56" s="59"/>
      <c r="D56" s="59"/>
      <c r="E56" s="113"/>
      <c r="F56" s="113">
        <f t="shared" si="0"/>
        <v>0</v>
      </c>
      <c r="G56" s="113"/>
      <c r="H56" s="113"/>
      <c r="I56" s="113"/>
      <c r="J56" s="113"/>
      <c r="K56" s="113"/>
      <c r="L56" s="113"/>
    </row>
    <row r="57" spans="1:12" s="111" customFormat="1" ht="30" hidden="1" customHeight="1" x14ac:dyDescent="0.3">
      <c r="A57" s="112"/>
      <c r="B57" s="112">
        <v>12</v>
      </c>
      <c r="C57" s="59"/>
      <c r="D57" s="125"/>
      <c r="E57" s="113"/>
      <c r="F57" s="113">
        <f t="shared" si="0"/>
        <v>0</v>
      </c>
      <c r="G57" s="113"/>
      <c r="H57" s="113"/>
      <c r="I57" s="113"/>
      <c r="J57" s="113"/>
      <c r="K57" s="113"/>
      <c r="L57" s="113"/>
    </row>
    <row r="58" spans="1:12" s="111" customFormat="1" ht="30" hidden="1" customHeight="1" x14ac:dyDescent="0.3">
      <c r="A58" s="112"/>
      <c r="B58" s="112">
        <v>13</v>
      </c>
      <c r="C58" s="59"/>
      <c r="D58" s="125"/>
      <c r="E58" s="113"/>
      <c r="F58" s="113">
        <f t="shared" si="0"/>
        <v>0</v>
      </c>
      <c r="G58" s="113"/>
      <c r="H58" s="113"/>
      <c r="I58" s="113"/>
      <c r="J58" s="113"/>
      <c r="K58" s="113"/>
      <c r="L58" s="113"/>
    </row>
    <row r="59" spans="1:12" s="111" customFormat="1" ht="30" hidden="1" customHeight="1" x14ac:dyDescent="0.3">
      <c r="A59" s="112"/>
      <c r="B59" s="112">
        <v>14</v>
      </c>
      <c r="C59" s="59"/>
      <c r="D59" s="59"/>
      <c r="E59" s="113"/>
      <c r="F59" s="113">
        <f t="shared" si="0"/>
        <v>0</v>
      </c>
      <c r="G59" s="113"/>
      <c r="H59" s="113"/>
      <c r="I59" s="113"/>
      <c r="J59" s="113"/>
      <c r="K59" s="113"/>
      <c r="L59" s="113"/>
    </row>
    <row r="60" spans="1:12" s="111" customFormat="1" ht="30" hidden="1" customHeight="1" x14ac:dyDescent="0.3">
      <c r="A60" s="112"/>
      <c r="B60" s="112">
        <v>15</v>
      </c>
      <c r="C60" s="59"/>
      <c r="D60" s="125"/>
      <c r="E60" s="113"/>
      <c r="F60" s="113">
        <f t="shared" si="0"/>
        <v>0</v>
      </c>
      <c r="G60" s="113"/>
      <c r="H60" s="113"/>
      <c r="I60" s="113"/>
      <c r="J60" s="113"/>
      <c r="K60" s="113"/>
      <c r="L60" s="113"/>
    </row>
    <row r="61" spans="1:12" s="111" customFormat="1" ht="30" hidden="1" customHeight="1" x14ac:dyDescent="0.3">
      <c r="A61" s="112"/>
      <c r="B61" s="112">
        <v>16</v>
      </c>
      <c r="C61" s="59"/>
      <c r="D61" s="125"/>
      <c r="E61" s="113"/>
      <c r="F61" s="113">
        <f t="shared" si="0"/>
        <v>0</v>
      </c>
      <c r="G61" s="113"/>
      <c r="H61" s="113"/>
      <c r="I61" s="113"/>
      <c r="J61" s="113"/>
      <c r="K61" s="113"/>
      <c r="L61" s="113"/>
    </row>
    <row r="62" spans="1:12" s="111" customFormat="1" ht="30" hidden="1" customHeight="1" x14ac:dyDescent="0.3">
      <c r="A62" s="112"/>
      <c r="B62" s="112">
        <v>17</v>
      </c>
      <c r="C62" s="59"/>
      <c r="D62" s="125"/>
      <c r="E62" s="113"/>
      <c r="F62" s="113">
        <f t="shared" si="0"/>
        <v>0</v>
      </c>
      <c r="G62" s="113"/>
      <c r="H62" s="113"/>
      <c r="I62" s="113"/>
      <c r="J62" s="113"/>
      <c r="K62" s="113"/>
      <c r="L62" s="113"/>
    </row>
    <row r="63" spans="1:12" s="111" customFormat="1" ht="30" hidden="1" customHeight="1" x14ac:dyDescent="0.3">
      <c r="A63" s="112"/>
      <c r="B63" s="112">
        <v>18</v>
      </c>
      <c r="C63" s="59"/>
      <c r="D63" s="59"/>
      <c r="E63" s="113"/>
      <c r="F63" s="113">
        <f t="shared" si="0"/>
        <v>0</v>
      </c>
      <c r="G63" s="113"/>
      <c r="H63" s="113"/>
      <c r="I63" s="113"/>
      <c r="J63" s="113"/>
      <c r="K63" s="113"/>
      <c r="L63" s="113"/>
    </row>
    <row r="64" spans="1:12" s="111" customFormat="1" ht="30" hidden="1" customHeight="1" x14ac:dyDescent="0.3">
      <c r="A64" s="112"/>
      <c r="B64" s="112">
        <v>19</v>
      </c>
      <c r="C64" s="119"/>
      <c r="D64" s="119"/>
      <c r="E64" s="113"/>
      <c r="F64" s="113">
        <f t="shared" si="0"/>
        <v>0</v>
      </c>
      <c r="G64" s="113"/>
      <c r="H64" s="113"/>
      <c r="I64" s="113"/>
      <c r="J64" s="113"/>
      <c r="K64" s="113"/>
      <c r="L64" s="113"/>
    </row>
    <row r="65" spans="1:12" s="111" customFormat="1" ht="30" hidden="1" customHeight="1" x14ac:dyDescent="0.3">
      <c r="A65" s="112"/>
      <c r="B65" s="112">
        <v>20</v>
      </c>
      <c r="C65" s="119"/>
      <c r="D65" s="119"/>
      <c r="E65" s="113"/>
      <c r="F65" s="113">
        <f t="shared" si="0"/>
        <v>0</v>
      </c>
      <c r="G65" s="113"/>
      <c r="H65" s="113"/>
      <c r="I65" s="113"/>
      <c r="J65" s="113"/>
      <c r="K65" s="113"/>
      <c r="L65" s="113"/>
    </row>
    <row r="66" spans="1:12" ht="0" hidden="1" customHeight="1" x14ac:dyDescent="0.2">
      <c r="C66" s="119"/>
      <c r="D66" s="119"/>
    </row>
    <row r="67" spans="1:12" ht="0" hidden="1" customHeight="1" x14ac:dyDescent="0.2">
      <c r="C67" s="119"/>
      <c r="D67" s="119"/>
    </row>
    <row r="68" spans="1:12" ht="0" hidden="1" customHeight="1" x14ac:dyDescent="0.2">
      <c r="C68" s="119"/>
      <c r="D68" s="119"/>
    </row>
    <row r="69" spans="1:12" ht="0" hidden="1" customHeight="1" x14ac:dyDescent="0.2">
      <c r="C69" s="119"/>
      <c r="D69" s="119"/>
    </row>
    <row r="70" spans="1:12" ht="0" hidden="1" customHeight="1" x14ac:dyDescent="0.2">
      <c r="C70" s="119"/>
      <c r="D70" s="119"/>
    </row>
    <row r="71" spans="1:12" ht="0" hidden="1" customHeight="1" x14ac:dyDescent="0.2">
      <c r="C71" s="119"/>
      <c r="D71" s="119"/>
    </row>
    <row r="72" spans="1:12" ht="0" hidden="1" customHeight="1" x14ac:dyDescent="0.2">
      <c r="C72" s="119"/>
      <c r="D72" s="119"/>
    </row>
    <row r="73" spans="1:12" ht="0" hidden="1" customHeight="1" x14ac:dyDescent="0.2">
      <c r="C73" s="119"/>
      <c r="D73" s="119"/>
    </row>
    <row r="74" spans="1:12" ht="0" hidden="1" customHeight="1" x14ac:dyDescent="0.2">
      <c r="C74" s="119"/>
      <c r="D74" s="119"/>
    </row>
    <row r="75" spans="1:12" ht="0" hidden="1" customHeight="1" x14ac:dyDescent="0.2">
      <c r="C75" s="119"/>
      <c r="D75" s="119"/>
    </row>
    <row r="76" spans="1:12" ht="0" hidden="1" customHeight="1" x14ac:dyDescent="0.2">
      <c r="C76" s="119"/>
      <c r="D76" s="119"/>
    </row>
    <row r="77" spans="1:12" ht="0" hidden="1" customHeight="1" x14ac:dyDescent="0.2">
      <c r="C77" s="119"/>
      <c r="D77" s="119"/>
    </row>
    <row r="78" spans="1:12" ht="0" hidden="1" customHeight="1" x14ac:dyDescent="0.2">
      <c r="C78" s="119"/>
      <c r="D78" s="119"/>
    </row>
    <row r="79" spans="1:12" ht="0" hidden="1" customHeight="1" x14ac:dyDescent="0.2">
      <c r="C79" s="119"/>
      <c r="D79" s="119"/>
    </row>
    <row r="80" spans="1:12" ht="0" hidden="1" customHeight="1" x14ac:dyDescent="0.2">
      <c r="C80" s="119"/>
      <c r="D80" s="119"/>
    </row>
    <row r="81" spans="3:4" ht="0" hidden="1" customHeight="1" x14ac:dyDescent="0.2">
      <c r="C81" s="119"/>
      <c r="D81" s="119"/>
    </row>
    <row r="82" spans="3:4" ht="0" hidden="1" customHeight="1" x14ac:dyDescent="0.2">
      <c r="C82" s="119"/>
      <c r="D82" s="119"/>
    </row>
    <row r="83" spans="3:4" ht="0" hidden="1" customHeight="1" x14ac:dyDescent="0.2">
      <c r="C83" s="119"/>
      <c r="D83" s="119"/>
    </row>
    <row r="84" spans="3:4" ht="0" hidden="1" customHeight="1" x14ac:dyDescent="0.2">
      <c r="C84" s="119"/>
      <c r="D84" s="119"/>
    </row>
    <row r="85" spans="3:4" ht="0" hidden="1" customHeight="1" x14ac:dyDescent="0.2">
      <c r="C85" s="119"/>
      <c r="D85" s="119"/>
    </row>
    <row r="86" spans="3:4" ht="0" hidden="1" customHeight="1" x14ac:dyDescent="0.2">
      <c r="C86" s="119"/>
      <c r="D86" s="119"/>
    </row>
    <row r="87" spans="3:4" ht="0" hidden="1" customHeight="1" x14ac:dyDescent="0.2">
      <c r="C87" s="119"/>
      <c r="D87" s="119"/>
    </row>
    <row r="88" spans="3:4" ht="0" hidden="1" customHeight="1" x14ac:dyDescent="0.2">
      <c r="C88" s="119"/>
      <c r="D88" s="119"/>
    </row>
    <row r="89" spans="3:4" ht="0" hidden="1" customHeight="1" x14ac:dyDescent="0.2">
      <c r="C89" s="119"/>
      <c r="D89" s="119"/>
    </row>
    <row r="90" spans="3:4" ht="0" hidden="1" customHeight="1" x14ac:dyDescent="0.2">
      <c r="C90" s="120"/>
      <c r="D90" s="119"/>
    </row>
    <row r="91" spans="3:4" ht="0" hidden="1" customHeight="1" x14ac:dyDescent="0.2">
      <c r="C91" s="120"/>
      <c r="D91" s="119"/>
    </row>
    <row r="92" spans="3:4" ht="0" hidden="1" customHeight="1" x14ac:dyDescent="0.2">
      <c r="C92" s="120"/>
      <c r="D92" s="119"/>
    </row>
    <row r="93" spans="3:4" ht="0" hidden="1" customHeight="1" x14ac:dyDescent="0.2">
      <c r="C93" s="119"/>
      <c r="D93" s="119"/>
    </row>
    <row r="94" spans="3:4" ht="0" hidden="1" customHeight="1" x14ac:dyDescent="0.2">
      <c r="C94" s="119"/>
      <c r="D94" s="119"/>
    </row>
    <row r="95" spans="3:4" ht="0" hidden="1" customHeight="1" x14ac:dyDescent="0.2">
      <c r="C95" s="119"/>
      <c r="D95" s="119"/>
    </row>
    <row r="96" spans="3:4" ht="0" hidden="1" customHeight="1" x14ac:dyDescent="0.2">
      <c r="C96" s="119"/>
      <c r="D96" s="119"/>
    </row>
    <row r="97" spans="3:4" ht="0" hidden="1" customHeight="1" x14ac:dyDescent="0.2">
      <c r="C97" s="119"/>
      <c r="D97" s="119"/>
    </row>
    <row r="98" spans="3:4" ht="0" hidden="1" customHeight="1" x14ac:dyDescent="0.2">
      <c r="C98" s="119"/>
      <c r="D98" s="119"/>
    </row>
    <row r="99" spans="3:4" ht="0" hidden="1" customHeight="1" x14ac:dyDescent="0.2">
      <c r="C99" s="119"/>
      <c r="D99" s="119"/>
    </row>
    <row r="100" spans="3:4" ht="0" hidden="1" customHeight="1" x14ac:dyDescent="0.2">
      <c r="C100" s="119"/>
      <c r="D100" s="119"/>
    </row>
    <row r="101" spans="3:4" ht="0" hidden="1" customHeight="1" x14ac:dyDescent="0.2">
      <c r="C101" s="119"/>
      <c r="D101" s="119"/>
    </row>
    <row r="102" spans="3:4" ht="0" hidden="1" customHeight="1" x14ac:dyDescent="0.2">
      <c r="C102" s="119"/>
      <c r="D102" s="119"/>
    </row>
    <row r="103" spans="3:4" ht="0" hidden="1" customHeight="1" x14ac:dyDescent="0.2">
      <c r="C103" s="119"/>
      <c r="D103" s="119"/>
    </row>
    <row r="104" spans="3:4" ht="0" hidden="1" customHeight="1" x14ac:dyDescent="0.2">
      <c r="C104" s="119"/>
      <c r="D104" s="119"/>
    </row>
    <row r="105" spans="3:4" ht="0" hidden="1" customHeight="1" x14ac:dyDescent="0.2">
      <c r="C105" s="119"/>
      <c r="D105" s="119"/>
    </row>
    <row r="106" spans="3:4" ht="0" hidden="1" customHeight="1" x14ac:dyDescent="0.2">
      <c r="C106" s="119"/>
      <c r="D106" s="119"/>
    </row>
    <row r="107" spans="3:4" ht="0" hidden="1" customHeight="1" x14ac:dyDescent="0.2">
      <c r="C107" s="119"/>
      <c r="D107" s="119"/>
    </row>
    <row r="108" spans="3:4" ht="0" hidden="1" customHeight="1" x14ac:dyDescent="0.2">
      <c r="C108" s="119"/>
      <c r="D108" s="119"/>
    </row>
    <row r="109" spans="3:4" ht="0" hidden="1" customHeight="1" x14ac:dyDescent="0.2">
      <c r="C109" s="119"/>
      <c r="D109" s="119"/>
    </row>
    <row r="110" spans="3:4" ht="0" hidden="1" customHeight="1" x14ac:dyDescent="0.2">
      <c r="C110" s="119"/>
      <c r="D110" s="119"/>
    </row>
    <row r="111" spans="3:4" ht="0" hidden="1" customHeight="1" x14ac:dyDescent="0.2">
      <c r="C111" s="119"/>
      <c r="D111" s="119"/>
    </row>
    <row r="112" spans="3:4" ht="0" hidden="1" customHeight="1" x14ac:dyDescent="0.2">
      <c r="C112" s="119"/>
      <c r="D112" s="119"/>
    </row>
    <row r="113" spans="3:4" ht="0" hidden="1" customHeight="1" x14ac:dyDescent="0.2">
      <c r="C113" s="119"/>
      <c r="D113" s="119"/>
    </row>
    <row r="114" spans="3:4" ht="0" hidden="1" customHeight="1" x14ac:dyDescent="0.2">
      <c r="C114" s="119"/>
      <c r="D114" s="119"/>
    </row>
    <row r="115" spans="3:4" ht="0" hidden="1" customHeight="1" x14ac:dyDescent="0.2">
      <c r="C115" s="119"/>
      <c r="D115" s="119"/>
    </row>
    <row r="116" spans="3:4" ht="0" hidden="1" customHeight="1" x14ac:dyDescent="0.2">
      <c r="C116" s="119"/>
      <c r="D116" s="119"/>
    </row>
    <row r="117" spans="3:4" ht="0" hidden="1" customHeight="1" x14ac:dyDescent="0.2">
      <c r="C117" s="119"/>
      <c r="D117" s="119"/>
    </row>
    <row r="118" spans="3:4" ht="0" hidden="1" customHeight="1" x14ac:dyDescent="0.2">
      <c r="C118" s="119"/>
      <c r="D118" s="119"/>
    </row>
    <row r="119" spans="3:4" ht="0" hidden="1" customHeight="1" x14ac:dyDescent="0.2">
      <c r="C119" s="119"/>
      <c r="D119" s="119"/>
    </row>
    <row r="120" spans="3:4" ht="0" hidden="1" customHeight="1" x14ac:dyDescent="0.2">
      <c r="C120" s="119"/>
      <c r="D120" s="119"/>
    </row>
    <row r="121" spans="3:4" ht="0" hidden="1" customHeight="1" x14ac:dyDescent="0.2">
      <c r="C121" s="119"/>
      <c r="D121" s="121"/>
    </row>
    <row r="122" spans="3:4" ht="0" hidden="1" customHeight="1" x14ac:dyDescent="0.2">
      <c r="C122" s="119"/>
      <c r="D122" s="119"/>
    </row>
    <row r="123" spans="3:4" ht="0" hidden="1" customHeight="1" x14ac:dyDescent="0.2">
      <c r="C123" s="119"/>
      <c r="D123" s="119"/>
    </row>
    <row r="124" spans="3:4" ht="0" hidden="1" customHeight="1" x14ac:dyDescent="0.2">
      <c r="C124" s="119"/>
      <c r="D124" s="119"/>
    </row>
    <row r="125" spans="3:4" ht="0" hidden="1" customHeight="1" x14ac:dyDescent="0.2">
      <c r="C125" s="119"/>
      <c r="D125" s="119"/>
    </row>
    <row r="126" spans="3:4" ht="0" hidden="1" customHeight="1" x14ac:dyDescent="0.2">
      <c r="C126" s="119"/>
      <c r="D126" s="119"/>
    </row>
    <row r="127" spans="3:4" ht="0" hidden="1" customHeight="1" x14ac:dyDescent="0.2">
      <c r="C127" s="119"/>
      <c r="D127" s="119"/>
    </row>
    <row r="128" spans="3:4" ht="0" hidden="1" customHeight="1" x14ac:dyDescent="0.2">
      <c r="C128" s="119"/>
      <c r="D128" s="119"/>
    </row>
    <row r="129" spans="3:4" ht="0" hidden="1" customHeight="1" x14ac:dyDescent="0.2">
      <c r="C129" s="119"/>
      <c r="D129" s="119"/>
    </row>
    <row r="130" spans="3:4" ht="0" hidden="1" customHeight="1" x14ac:dyDescent="0.2">
      <c r="C130" s="119"/>
      <c r="D130" s="119"/>
    </row>
    <row r="131" spans="3:4" ht="0" hidden="1" customHeight="1" x14ac:dyDescent="0.2">
      <c r="C131" s="119"/>
      <c r="D131" s="119"/>
    </row>
    <row r="132" spans="3:4" ht="0" hidden="1" customHeight="1" x14ac:dyDescent="0.2">
      <c r="C132" s="119"/>
      <c r="D132" s="119"/>
    </row>
    <row r="133" spans="3:4" ht="0" hidden="1" customHeight="1" x14ac:dyDescent="0.2">
      <c r="C133" s="119"/>
      <c r="D133" s="119"/>
    </row>
    <row r="134" spans="3:4" ht="0" hidden="1" customHeight="1" x14ac:dyDescent="0.2">
      <c r="C134" s="119"/>
      <c r="D134" s="119"/>
    </row>
    <row r="135" spans="3:4" ht="0" hidden="1" customHeight="1" x14ac:dyDescent="0.2">
      <c r="C135" s="119"/>
      <c r="D135" s="119"/>
    </row>
    <row r="136" spans="3:4" ht="0" hidden="1" customHeight="1" x14ac:dyDescent="0.2">
      <c r="C136" s="119"/>
      <c r="D136" s="119"/>
    </row>
    <row r="137" spans="3:4" ht="0" hidden="1" customHeight="1" x14ac:dyDescent="0.2">
      <c r="C137" s="119"/>
      <c r="D137" s="119"/>
    </row>
    <row r="138" spans="3:4" ht="0" hidden="1" customHeight="1" x14ac:dyDescent="0.2">
      <c r="C138" s="119"/>
      <c r="D138" s="119"/>
    </row>
    <row r="139" spans="3:4" ht="0" hidden="1" customHeight="1" x14ac:dyDescent="0.2">
      <c r="C139" s="119"/>
      <c r="D139" s="119"/>
    </row>
    <row r="140" spans="3:4" ht="0" hidden="1" customHeight="1" x14ac:dyDescent="0.2">
      <c r="C140" s="119"/>
      <c r="D140" s="119"/>
    </row>
    <row r="141" spans="3:4" ht="0" hidden="1" customHeight="1" x14ac:dyDescent="0.2">
      <c r="C141" s="119"/>
      <c r="D141" s="119"/>
    </row>
    <row r="142" spans="3:4" ht="0" hidden="1" customHeight="1" x14ac:dyDescent="0.2">
      <c r="C142" s="119"/>
      <c r="D142" s="119"/>
    </row>
    <row r="143" spans="3:4" ht="0" hidden="1" customHeight="1" x14ac:dyDescent="0.2">
      <c r="C143" s="119"/>
      <c r="D143" s="119"/>
    </row>
    <row r="144" spans="3:4" ht="0" hidden="1" customHeight="1" x14ac:dyDescent="0.2">
      <c r="C144" s="119"/>
      <c r="D144" s="119"/>
    </row>
    <row r="145" spans="3:4" ht="0" hidden="1" customHeight="1" x14ac:dyDescent="0.2">
      <c r="C145" s="119"/>
      <c r="D145" s="119"/>
    </row>
    <row r="146" spans="3:4" ht="0" hidden="1" customHeight="1" x14ac:dyDescent="0.2">
      <c r="C146" s="119"/>
      <c r="D146" s="119"/>
    </row>
    <row r="147" spans="3:4" ht="0" hidden="1" customHeight="1" x14ac:dyDescent="0.2">
      <c r="C147" s="119"/>
      <c r="D147" s="119"/>
    </row>
    <row r="148" spans="3:4" ht="0" hidden="1" customHeight="1" x14ac:dyDescent="0.2">
      <c r="C148" s="119"/>
      <c r="D148" s="119"/>
    </row>
    <row r="149" spans="3:4" ht="0" hidden="1" customHeight="1" x14ac:dyDescent="0.2">
      <c r="C149" s="119"/>
      <c r="D149" s="119"/>
    </row>
    <row r="150" spans="3:4" ht="0" hidden="1" customHeight="1" x14ac:dyDescent="0.2">
      <c r="C150" s="119"/>
      <c r="D150" s="119"/>
    </row>
    <row r="151" spans="3:4" ht="0" hidden="1" customHeight="1" x14ac:dyDescent="0.2">
      <c r="C151" s="119"/>
      <c r="D151" s="119"/>
    </row>
    <row r="152" spans="3:4" ht="0" hidden="1" customHeight="1" x14ac:dyDescent="0.2">
      <c r="C152" s="119"/>
      <c r="D152" s="119"/>
    </row>
    <row r="153" spans="3:4" ht="0" hidden="1" customHeight="1" x14ac:dyDescent="0.2">
      <c r="C153" s="119"/>
      <c r="D153" s="119"/>
    </row>
    <row r="154" spans="3:4" ht="0" hidden="1" customHeight="1" x14ac:dyDescent="0.2">
      <c r="C154" s="119"/>
      <c r="D154" s="119"/>
    </row>
    <row r="155" spans="3:4" ht="0" hidden="1" customHeight="1" x14ac:dyDescent="0.2">
      <c r="C155" s="119"/>
      <c r="D155" s="119"/>
    </row>
    <row r="156" spans="3:4" ht="0" hidden="1" customHeight="1" x14ac:dyDescent="0.2">
      <c r="C156" s="119"/>
      <c r="D156" s="119"/>
    </row>
    <row r="157" spans="3:4" ht="0" hidden="1" customHeight="1" x14ac:dyDescent="0.2">
      <c r="C157" s="119"/>
      <c r="D157" s="119"/>
    </row>
    <row r="158" spans="3:4" ht="0" hidden="1" customHeight="1" x14ac:dyDescent="0.2">
      <c r="C158" s="119"/>
      <c r="D158" s="119"/>
    </row>
    <row r="159" spans="3:4" ht="0" hidden="1" customHeight="1" x14ac:dyDescent="0.2">
      <c r="C159" s="119"/>
      <c r="D159" s="119"/>
    </row>
    <row r="160" spans="3:4" ht="0" hidden="1" customHeight="1" x14ac:dyDescent="0.2">
      <c r="C160" s="119"/>
      <c r="D160" s="119"/>
    </row>
    <row r="161" spans="3:4" ht="0" hidden="1" customHeight="1" x14ac:dyDescent="0.2">
      <c r="C161" s="119"/>
      <c r="D161" s="119"/>
    </row>
    <row r="162" spans="3:4" ht="0" hidden="1" customHeight="1" x14ac:dyDescent="0.2">
      <c r="C162" s="119"/>
      <c r="D162" s="119"/>
    </row>
    <row r="163" spans="3:4" ht="0" hidden="1" customHeight="1" x14ac:dyDescent="0.2">
      <c r="C163" s="119"/>
      <c r="D163" s="119"/>
    </row>
    <row r="164" spans="3:4" ht="0" hidden="1" customHeight="1" x14ac:dyDescent="0.2">
      <c r="C164" s="119"/>
      <c r="D164" s="119"/>
    </row>
    <row r="165" spans="3:4" ht="0" hidden="1" customHeight="1" x14ac:dyDescent="0.2">
      <c r="C165" s="119"/>
      <c r="D165" s="119"/>
    </row>
    <row r="166" spans="3:4" ht="0" hidden="1" customHeight="1" x14ac:dyDescent="0.2">
      <c r="C166" s="119"/>
      <c r="D166" s="119"/>
    </row>
    <row r="167" spans="3:4" ht="0" hidden="1" customHeight="1" x14ac:dyDescent="0.2">
      <c r="C167" s="119"/>
      <c r="D167" s="119"/>
    </row>
    <row r="168" spans="3:4" ht="0" hidden="1" customHeight="1" x14ac:dyDescent="0.2">
      <c r="C168" s="119"/>
      <c r="D168" s="119"/>
    </row>
    <row r="169" spans="3:4" ht="0" hidden="1" customHeight="1" x14ac:dyDescent="0.2">
      <c r="C169" s="119"/>
      <c r="D169" s="119"/>
    </row>
    <row r="170" spans="3:4" ht="0" hidden="1" customHeight="1" x14ac:dyDescent="0.2">
      <c r="C170" s="119"/>
      <c r="D170" s="119"/>
    </row>
    <row r="171" spans="3:4" ht="0" hidden="1" customHeight="1" x14ac:dyDescent="0.2">
      <c r="C171" s="119"/>
      <c r="D171" s="119"/>
    </row>
    <row r="172" spans="3:4" ht="0" hidden="1" customHeight="1" x14ac:dyDescent="0.2">
      <c r="C172" s="119"/>
      <c r="D172" s="119"/>
    </row>
    <row r="173" spans="3:4" ht="0" hidden="1" customHeight="1" x14ac:dyDescent="0.2">
      <c r="C173" s="119"/>
      <c r="D173" s="119"/>
    </row>
    <row r="174" spans="3:4" ht="0" hidden="1" customHeight="1" x14ac:dyDescent="0.2">
      <c r="C174" s="119"/>
      <c r="D174" s="119"/>
    </row>
    <row r="175" spans="3:4" ht="0" hidden="1" customHeight="1" x14ac:dyDescent="0.2">
      <c r="C175" s="119"/>
      <c r="D175" s="119"/>
    </row>
    <row r="176" spans="3:4" ht="0" hidden="1" customHeight="1" x14ac:dyDescent="0.2">
      <c r="C176" s="119"/>
      <c r="D176" s="119"/>
    </row>
    <row r="177" spans="3:4" ht="0" hidden="1" customHeight="1" x14ac:dyDescent="0.2">
      <c r="C177" s="119"/>
      <c r="D177" s="119"/>
    </row>
    <row r="178" spans="3:4" ht="0" hidden="1" customHeight="1" x14ac:dyDescent="0.2">
      <c r="C178" s="119"/>
      <c r="D178" s="119"/>
    </row>
    <row r="179" spans="3:4" ht="0" hidden="1" customHeight="1" x14ac:dyDescent="0.2">
      <c r="C179" s="119"/>
      <c r="D179" s="122"/>
    </row>
    <row r="180" spans="3:4" ht="0" hidden="1" customHeight="1" x14ac:dyDescent="0.2">
      <c r="C180" s="119"/>
      <c r="D180" s="122"/>
    </row>
    <row r="181" spans="3:4" ht="0" hidden="1" customHeight="1" x14ac:dyDescent="0.2">
      <c r="C181" s="119"/>
      <c r="D181" s="122"/>
    </row>
    <row r="182" spans="3:4" ht="0" hidden="1" customHeight="1" x14ac:dyDescent="0.2">
      <c r="C182" s="119"/>
      <c r="D182" s="122"/>
    </row>
    <row r="183" spans="3:4" ht="0" hidden="1" customHeight="1" x14ac:dyDescent="0.2">
      <c r="C183" s="119"/>
      <c r="D183" s="122"/>
    </row>
    <row r="184" spans="3:4" ht="0" hidden="1" customHeight="1" x14ac:dyDescent="0.2">
      <c r="C184" s="119"/>
      <c r="D184" s="119"/>
    </row>
    <row r="185" spans="3:4" ht="0" hidden="1" customHeight="1" x14ac:dyDescent="0.2">
      <c r="C185" s="119"/>
      <c r="D185" s="119"/>
    </row>
    <row r="186" spans="3:4" ht="0" hidden="1" customHeight="1" x14ac:dyDescent="0.2">
      <c r="C186" s="119"/>
      <c r="D186" s="119"/>
    </row>
    <row r="187" spans="3:4" ht="0" hidden="1" customHeight="1" x14ac:dyDescent="0.2">
      <c r="C187" s="119"/>
      <c r="D187" s="119"/>
    </row>
    <row r="188" spans="3:4" ht="0" hidden="1" customHeight="1" x14ac:dyDescent="0.2">
      <c r="C188" s="119"/>
      <c r="D188" s="119"/>
    </row>
    <row r="189" spans="3:4" ht="0" hidden="1" customHeight="1" x14ac:dyDescent="0.2">
      <c r="C189" s="119"/>
      <c r="D189" s="119"/>
    </row>
    <row r="190" spans="3:4" ht="0" hidden="1" customHeight="1" x14ac:dyDescent="0.2">
      <c r="C190" s="119"/>
      <c r="D190" s="119"/>
    </row>
    <row r="191" spans="3:4" ht="0" hidden="1" customHeight="1" x14ac:dyDescent="0.2">
      <c r="C191" s="119"/>
      <c r="D191" s="119"/>
    </row>
    <row r="192" spans="3:4" ht="0" hidden="1" customHeight="1" x14ac:dyDescent="0.2">
      <c r="C192" s="119"/>
      <c r="D192" s="119"/>
    </row>
    <row r="193" spans="3:4" ht="0" hidden="1" customHeight="1" x14ac:dyDescent="0.2">
      <c r="C193" s="119"/>
      <c r="D193" s="119"/>
    </row>
    <row r="194" spans="3:4" ht="0" hidden="1" customHeight="1" x14ac:dyDescent="0.2">
      <c r="C194" s="119"/>
      <c r="D194" s="119"/>
    </row>
    <row r="195" spans="3:4" ht="0" hidden="1" customHeight="1" x14ac:dyDescent="0.2">
      <c r="C195" s="119"/>
      <c r="D195" s="119"/>
    </row>
    <row r="196" spans="3:4" ht="0" hidden="1" customHeight="1" x14ac:dyDescent="0.2">
      <c r="C196" s="119"/>
      <c r="D196" s="119"/>
    </row>
    <row r="197" spans="3:4" ht="0" hidden="1" customHeight="1" x14ac:dyDescent="0.2">
      <c r="C197" s="119"/>
      <c r="D197" s="119"/>
    </row>
    <row r="198" spans="3:4" ht="0" hidden="1" customHeight="1" x14ac:dyDescent="0.2">
      <c r="C198" s="119"/>
      <c r="D198" s="119"/>
    </row>
    <row r="199" spans="3:4" ht="0" hidden="1" customHeight="1" x14ac:dyDescent="0.2">
      <c r="C199" s="119"/>
      <c r="D199" s="119"/>
    </row>
    <row r="200" spans="3:4" ht="0" hidden="1" customHeight="1" x14ac:dyDescent="0.2">
      <c r="C200" s="119"/>
      <c r="D200" s="119"/>
    </row>
    <row r="201" spans="3:4" ht="0" hidden="1" customHeight="1" x14ac:dyDescent="0.2">
      <c r="C201" s="119"/>
      <c r="D201" s="119"/>
    </row>
    <row r="202" spans="3:4" ht="0" hidden="1" customHeight="1" x14ac:dyDescent="0.2">
      <c r="C202" s="119"/>
      <c r="D202" s="119"/>
    </row>
    <row r="203" spans="3:4" ht="0" hidden="1" customHeight="1" x14ac:dyDescent="0.2">
      <c r="C203" s="119"/>
      <c r="D203" s="119"/>
    </row>
    <row r="204" spans="3:4" ht="0" hidden="1" customHeight="1" x14ac:dyDescent="0.2">
      <c r="C204" s="119"/>
      <c r="D204" s="119"/>
    </row>
    <row r="205" spans="3:4" ht="0" hidden="1" customHeight="1" x14ac:dyDescent="0.2">
      <c r="C205" s="119"/>
      <c r="D205" s="119"/>
    </row>
    <row r="206" spans="3:4" ht="0" hidden="1" customHeight="1" x14ac:dyDescent="0.2">
      <c r="C206" s="119"/>
      <c r="D206" s="119"/>
    </row>
    <row r="207" spans="3:4" ht="0" hidden="1" customHeight="1" x14ac:dyDescent="0.2">
      <c r="C207" s="119"/>
      <c r="D207" s="119"/>
    </row>
    <row r="208" spans="3:4" ht="0" hidden="1" customHeight="1" x14ac:dyDescent="0.2">
      <c r="C208" s="119"/>
      <c r="D208" s="119"/>
    </row>
    <row r="209" spans="3:4" ht="0" hidden="1" customHeight="1" x14ac:dyDescent="0.2">
      <c r="C209" s="119"/>
      <c r="D209" s="119"/>
    </row>
    <row r="210" spans="3:4" ht="0" hidden="1" customHeight="1" x14ac:dyDescent="0.2">
      <c r="C210" s="119"/>
      <c r="D210" s="119"/>
    </row>
    <row r="211" spans="3:4" ht="0" hidden="1" customHeight="1" x14ac:dyDescent="0.2">
      <c r="C211" s="119"/>
      <c r="D211" s="119"/>
    </row>
    <row r="212" spans="3:4" ht="0" hidden="1" customHeight="1" x14ac:dyDescent="0.2">
      <c r="C212" s="119"/>
      <c r="D212" s="119"/>
    </row>
    <row r="213" spans="3:4" ht="0" hidden="1" customHeight="1" x14ac:dyDescent="0.2">
      <c r="C213" s="119"/>
      <c r="D213" s="119"/>
    </row>
    <row r="214" spans="3:4" ht="0" hidden="1" customHeight="1" x14ac:dyDescent="0.2">
      <c r="C214" s="119"/>
      <c r="D214" s="123"/>
    </row>
    <row r="215" spans="3:4" ht="0" hidden="1" customHeight="1" x14ac:dyDescent="0.2">
      <c r="C215" s="124"/>
      <c r="D215" s="124"/>
    </row>
    <row r="216" spans="3:4" ht="0" hidden="1" customHeight="1" x14ac:dyDescent="0.2">
      <c r="C216" s="119"/>
      <c r="D216" s="119"/>
    </row>
    <row r="217" spans="3:4" ht="0" hidden="1" customHeight="1" x14ac:dyDescent="0.2">
      <c r="C217" s="119"/>
      <c r="D217" s="119"/>
    </row>
    <row r="218" spans="3:4" ht="0" hidden="1" customHeight="1" x14ac:dyDescent="0.2">
      <c r="C218" s="119"/>
      <c r="D218" s="119"/>
    </row>
    <row r="219" spans="3:4" ht="0" hidden="1" customHeight="1" x14ac:dyDescent="0.2">
      <c r="C219" s="119"/>
      <c r="D219" s="119"/>
    </row>
    <row r="220" spans="3:4" ht="0" hidden="1" customHeight="1" x14ac:dyDescent="0.2">
      <c r="C220" s="119"/>
      <c r="D220" s="119"/>
    </row>
    <row r="221" spans="3:4" ht="0" hidden="1" customHeight="1" x14ac:dyDescent="0.2">
      <c r="C221" s="119"/>
      <c r="D221" s="119"/>
    </row>
    <row r="222" spans="3:4" ht="0" hidden="1" customHeight="1" x14ac:dyDescent="0.2">
      <c r="C222" s="119"/>
      <c r="D222" s="119"/>
    </row>
    <row r="223" spans="3:4" ht="0" hidden="1" customHeight="1" x14ac:dyDescent="0.2">
      <c r="C223" s="119"/>
      <c r="D223" s="119"/>
    </row>
    <row r="224" spans="3:4" ht="0" hidden="1" customHeight="1" x14ac:dyDescent="0.2">
      <c r="C224" s="119"/>
      <c r="D224" s="119"/>
    </row>
    <row r="225" spans="3:4" ht="0" hidden="1" customHeight="1" x14ac:dyDescent="0.2">
      <c r="C225" s="119"/>
      <c r="D225" s="119"/>
    </row>
    <row r="226" spans="3:4" ht="0" hidden="1" customHeight="1" x14ac:dyDescent="0.2">
      <c r="C226" s="119"/>
      <c r="D226" s="119"/>
    </row>
    <row r="227" spans="3:4" ht="0" hidden="1" customHeight="1" x14ac:dyDescent="0.2">
      <c r="C227" s="119"/>
      <c r="D227" s="119"/>
    </row>
    <row r="228" spans="3:4" ht="0" hidden="1" customHeight="1" x14ac:dyDescent="0.2">
      <c r="C228" s="119"/>
      <c r="D228" s="119"/>
    </row>
    <row r="229" spans="3:4" ht="0" hidden="1" customHeight="1" x14ac:dyDescent="0.2">
      <c r="C229" s="119"/>
      <c r="D229" s="119"/>
    </row>
    <row r="230" spans="3:4" ht="0" hidden="1" customHeight="1" x14ac:dyDescent="0.2">
      <c r="C230" s="119"/>
      <c r="D230" s="119"/>
    </row>
    <row r="231" spans="3:4" ht="0" hidden="1" customHeight="1" x14ac:dyDescent="0.2">
      <c r="C231" s="119"/>
      <c r="D231" s="119"/>
    </row>
    <row r="232" spans="3:4" ht="0" hidden="1" customHeight="1" x14ac:dyDescent="0.2">
      <c r="C232" s="119"/>
      <c r="D232" s="119"/>
    </row>
    <row r="233" spans="3:4" ht="0" hidden="1" customHeight="1" x14ac:dyDescent="0.2">
      <c r="C233" s="119"/>
      <c r="D233" s="119"/>
    </row>
    <row r="234" spans="3:4" ht="0" hidden="1" customHeight="1" x14ac:dyDescent="0.2">
      <c r="C234" s="119"/>
      <c r="D234" s="119"/>
    </row>
    <row r="235" spans="3:4" ht="0" hidden="1" customHeight="1" x14ac:dyDescent="0.2">
      <c r="C235" s="119"/>
      <c r="D235" s="119"/>
    </row>
    <row r="236" spans="3:4" ht="0" hidden="1" customHeight="1" x14ac:dyDescent="0.2">
      <c r="C236" s="119"/>
      <c r="D236" s="119"/>
    </row>
    <row r="237" spans="3:4" ht="0" hidden="1" customHeight="1" x14ac:dyDescent="0.2">
      <c r="C237" s="119"/>
      <c r="D237" s="119"/>
    </row>
    <row r="238" spans="3:4" ht="0" hidden="1" customHeight="1" x14ac:dyDescent="0.2">
      <c r="C238" s="119"/>
      <c r="D238" s="119"/>
    </row>
    <row r="239" spans="3:4" ht="0" hidden="1" customHeight="1" x14ac:dyDescent="0.2">
      <c r="C239" s="119"/>
      <c r="D239" s="119"/>
    </row>
    <row r="240" spans="3:4" ht="0" hidden="1" customHeight="1" x14ac:dyDescent="0.2">
      <c r="C240" s="119"/>
      <c r="D240" s="119"/>
    </row>
    <row r="241" spans="3:4" ht="0" hidden="1" customHeight="1" x14ac:dyDescent="0.2">
      <c r="C241" s="119"/>
      <c r="D241" s="119"/>
    </row>
    <row r="242" spans="3:4" ht="0" hidden="1" customHeight="1" x14ac:dyDescent="0.2">
      <c r="C242" s="119"/>
      <c r="D242" s="119"/>
    </row>
    <row r="243" spans="3:4" ht="0" hidden="1" customHeight="1" x14ac:dyDescent="0.2">
      <c r="C243" s="119"/>
      <c r="D243" s="119"/>
    </row>
    <row r="244" spans="3:4" ht="0" hidden="1" customHeight="1" x14ac:dyDescent="0.2">
      <c r="C244" s="119"/>
      <c r="D244" s="119"/>
    </row>
    <row r="245" spans="3:4" ht="0" hidden="1" customHeight="1" x14ac:dyDescent="0.2">
      <c r="C245" s="119"/>
      <c r="D245" s="119"/>
    </row>
    <row r="246" spans="3:4" ht="0" hidden="1" customHeight="1" x14ac:dyDescent="0.2">
      <c r="C246" s="119"/>
      <c r="D246" s="119"/>
    </row>
    <row r="247" spans="3:4" ht="0" hidden="1" customHeight="1" x14ac:dyDescent="0.2">
      <c r="C247" s="119"/>
      <c r="D247" s="119"/>
    </row>
    <row r="248" spans="3:4" ht="0" hidden="1" customHeight="1" x14ac:dyDescent="0.2">
      <c r="C248" s="119"/>
      <c r="D248" s="119"/>
    </row>
    <row r="249" spans="3:4" ht="0" hidden="1" customHeight="1" x14ac:dyDescent="0.2">
      <c r="C249" s="119"/>
      <c r="D249" s="119"/>
    </row>
    <row r="250" spans="3:4" ht="0" hidden="1" customHeight="1" x14ac:dyDescent="0.2">
      <c r="C250" s="119"/>
      <c r="D250" s="119"/>
    </row>
    <row r="251" spans="3:4" ht="0" hidden="1" customHeight="1" x14ac:dyDescent="0.2">
      <c r="C251" s="119"/>
      <c r="D251" s="119"/>
    </row>
    <row r="252" spans="3:4" ht="0" hidden="1" customHeight="1" x14ac:dyDescent="0.2">
      <c r="C252" s="119"/>
      <c r="D252" s="119"/>
    </row>
    <row r="253" spans="3:4" ht="0" hidden="1" customHeight="1" x14ac:dyDescent="0.2">
      <c r="C253" s="119"/>
      <c r="D253" s="119"/>
    </row>
  </sheetData>
  <mergeCells count="45">
    <mergeCell ref="L1:L44"/>
    <mergeCell ref="B44:K44"/>
    <mergeCell ref="C40:K40"/>
    <mergeCell ref="C41:K41"/>
    <mergeCell ref="K2:K5"/>
    <mergeCell ref="I6:K7"/>
    <mergeCell ref="F34:G34"/>
    <mergeCell ref="I34:K34"/>
    <mergeCell ref="B32:K32"/>
    <mergeCell ref="B2:J2"/>
    <mergeCell ref="B3:J3"/>
    <mergeCell ref="B4:E4"/>
    <mergeCell ref="F4:H4"/>
    <mergeCell ref="B11:F11"/>
    <mergeCell ref="C34:D34"/>
    <mergeCell ref="B31:C31"/>
    <mergeCell ref="A1:A44"/>
    <mergeCell ref="B1:K1"/>
    <mergeCell ref="I35:K35"/>
    <mergeCell ref="F35:G35"/>
    <mergeCell ref="B36:B37"/>
    <mergeCell ref="B42:B43"/>
    <mergeCell ref="D42:D43"/>
    <mergeCell ref="F42:F43"/>
    <mergeCell ref="B39:K39"/>
    <mergeCell ref="C35:D35"/>
    <mergeCell ref="B38:K38"/>
    <mergeCell ref="C42:C43"/>
    <mergeCell ref="E42:E43"/>
    <mergeCell ref="G42:G43"/>
    <mergeCell ref="B5:J5"/>
    <mergeCell ref="B33:K33"/>
    <mergeCell ref="B28:K28"/>
    <mergeCell ref="B30:C30"/>
    <mergeCell ref="B6:C7"/>
    <mergeCell ref="D31:K31"/>
    <mergeCell ref="F6:F7"/>
    <mergeCell ref="G6:H7"/>
    <mergeCell ref="D30:K30"/>
    <mergeCell ref="H11:K11"/>
    <mergeCell ref="B9:K9"/>
    <mergeCell ref="B19:F19"/>
    <mergeCell ref="B15:F15"/>
    <mergeCell ref="D6:E6"/>
    <mergeCell ref="D7:E7"/>
  </mergeCells>
  <conditionalFormatting sqref="F21:F25">
    <cfRule type="cellIs" dxfId="2" priority="1" operator="between">
      <formula>0.69</formula>
      <formula>0</formula>
    </cfRule>
    <cfRule type="cellIs" dxfId="1" priority="2" operator="between">
      <formula>0.89</formula>
      <formula>0.7</formula>
    </cfRule>
    <cfRule type="cellIs" dxfId="0" priority="3" operator="greaterThanOrEqual">
      <formula>0.9</formula>
    </cfRule>
  </conditionalFormatting>
  <dataValidations count="1">
    <dataValidation type="list" allowBlank="1" showInputMessage="1" showErrorMessage="1" sqref="I6">
      <formula1>$D$46:$D$65</formula1>
    </dataValidation>
  </dataValidations>
  <printOptions horizontalCentered="1"/>
  <pageMargins left="0.31496062992125984" right="0.31496062992125984" top="0.15748031496062992" bottom="0.15748031496062992" header="0.31496062992125984" footer="0.31496062992125984"/>
  <pageSetup scale="34" orientation="portrait" r:id="rId1"/>
  <ignoredErrors>
    <ignoredError sqref="D21:D25 C41 D31" unlockedFormula="1"/>
  </ignoredErrors>
  <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M!$E$2:$E$29</xm:f>
          </x14:formula1>
          <xm:sqref>D7:E7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E209"/>
  <sheetViews>
    <sheetView workbookViewId="0">
      <selection activeCell="A8" sqref="A8"/>
    </sheetView>
  </sheetViews>
  <sheetFormatPr baseColWidth="10" defaultRowHeight="15" x14ac:dyDescent="0.25"/>
  <cols>
    <col min="1" max="1" width="42.85546875" style="15" customWidth="1"/>
    <col min="2" max="2" width="50" style="15" customWidth="1"/>
    <col min="3" max="3" width="24.7109375" customWidth="1"/>
  </cols>
  <sheetData>
    <row r="1" spans="1:5" ht="15.75" customHeight="1" x14ac:dyDescent="0.25">
      <c r="A1" s="11" t="s">
        <v>68</v>
      </c>
      <c r="B1" s="11" t="s">
        <v>74</v>
      </c>
      <c r="C1" s="11" t="s">
        <v>67</v>
      </c>
      <c r="E1" s="68" t="s">
        <v>1424</v>
      </c>
    </row>
    <row r="2" spans="1:5" ht="15.75" customHeight="1" x14ac:dyDescent="0.25">
      <c r="A2" s="17" t="s">
        <v>120</v>
      </c>
      <c r="B2" s="17" t="s">
        <v>126</v>
      </c>
      <c r="C2" s="16">
        <v>1</v>
      </c>
      <c r="E2" s="67" t="s">
        <v>873</v>
      </c>
    </row>
    <row r="3" spans="1:5" x14ac:dyDescent="0.25">
      <c r="A3" s="17" t="s">
        <v>120</v>
      </c>
      <c r="B3" s="17" t="s">
        <v>140</v>
      </c>
      <c r="C3" s="16">
        <v>2</v>
      </c>
      <c r="E3" s="67" t="s">
        <v>774</v>
      </c>
    </row>
    <row r="4" spans="1:5" x14ac:dyDescent="0.25">
      <c r="A4" s="17" t="s">
        <v>120</v>
      </c>
      <c r="B4" s="17" t="s">
        <v>148</v>
      </c>
      <c r="C4" s="16">
        <v>3</v>
      </c>
      <c r="E4" s="67" t="s">
        <v>801</v>
      </c>
    </row>
    <row r="5" spans="1:5" x14ac:dyDescent="0.25">
      <c r="A5" s="17" t="s">
        <v>120</v>
      </c>
      <c r="B5" s="17" t="s">
        <v>154</v>
      </c>
      <c r="C5" s="16">
        <v>4</v>
      </c>
      <c r="E5" s="67" t="s">
        <v>263</v>
      </c>
    </row>
    <row r="6" spans="1:5" ht="30" x14ac:dyDescent="0.25">
      <c r="A6" s="17" t="s">
        <v>120</v>
      </c>
      <c r="B6" s="17" t="s">
        <v>160</v>
      </c>
      <c r="C6" s="16">
        <v>5</v>
      </c>
      <c r="E6" s="67" t="s">
        <v>609</v>
      </c>
    </row>
    <row r="7" spans="1:5" ht="30" x14ac:dyDescent="0.25">
      <c r="A7" s="17" t="s">
        <v>120</v>
      </c>
      <c r="B7" s="17" t="s">
        <v>167</v>
      </c>
      <c r="C7" s="16">
        <v>6</v>
      </c>
      <c r="E7" s="67" t="s">
        <v>340</v>
      </c>
    </row>
    <row r="8" spans="1:5" ht="30" x14ac:dyDescent="0.25">
      <c r="A8" s="17" t="s">
        <v>120</v>
      </c>
      <c r="B8" s="17" t="s">
        <v>176</v>
      </c>
      <c r="C8" s="16">
        <v>7</v>
      </c>
      <c r="E8" s="67" t="s">
        <v>476</v>
      </c>
    </row>
    <row r="9" spans="1:5" x14ac:dyDescent="0.25">
      <c r="A9" s="17" t="s">
        <v>120</v>
      </c>
      <c r="B9" s="17" t="s">
        <v>185</v>
      </c>
      <c r="C9" s="16">
        <v>8</v>
      </c>
      <c r="E9" s="67" t="s">
        <v>652</v>
      </c>
    </row>
    <row r="10" spans="1:5" x14ac:dyDescent="0.25">
      <c r="A10" s="17" t="s">
        <v>120</v>
      </c>
      <c r="B10" s="17" t="s">
        <v>192</v>
      </c>
      <c r="C10" s="16">
        <v>9</v>
      </c>
      <c r="E10" s="67" t="s">
        <v>1196</v>
      </c>
    </row>
    <row r="11" spans="1:5" x14ac:dyDescent="0.25">
      <c r="A11" s="17" t="s">
        <v>120</v>
      </c>
      <c r="B11" s="17" t="s">
        <v>200</v>
      </c>
      <c r="C11" s="16">
        <v>10</v>
      </c>
      <c r="E11" s="67" t="s">
        <v>1148</v>
      </c>
    </row>
    <row r="12" spans="1:5" x14ac:dyDescent="0.25">
      <c r="A12" s="17" t="s">
        <v>120</v>
      </c>
      <c r="B12" s="17" t="s">
        <v>207</v>
      </c>
      <c r="C12" s="16" t="s">
        <v>204</v>
      </c>
      <c r="E12" s="67" t="s">
        <v>1097</v>
      </c>
    </row>
    <row r="13" spans="1:5" x14ac:dyDescent="0.25">
      <c r="A13" s="17" t="s">
        <v>120</v>
      </c>
      <c r="B13" s="30" t="s">
        <v>214</v>
      </c>
      <c r="C13" s="16" t="s">
        <v>211</v>
      </c>
      <c r="E13" s="67" t="s">
        <v>1276</v>
      </c>
    </row>
    <row r="14" spans="1:5" ht="30" x14ac:dyDescent="0.25">
      <c r="A14" s="17" t="s">
        <v>120</v>
      </c>
      <c r="B14" s="30" t="s">
        <v>221</v>
      </c>
      <c r="C14" s="16" t="s">
        <v>218</v>
      </c>
      <c r="E14" s="67" t="s">
        <v>1379</v>
      </c>
    </row>
    <row r="15" spans="1:5" ht="30" x14ac:dyDescent="0.25">
      <c r="A15" s="17" t="s">
        <v>120</v>
      </c>
      <c r="B15" s="30" t="s">
        <v>227</v>
      </c>
      <c r="C15" s="16" t="s">
        <v>225</v>
      </c>
      <c r="E15" s="67" t="s">
        <v>1006</v>
      </c>
    </row>
    <row r="16" spans="1:5" x14ac:dyDescent="0.25">
      <c r="A16" s="17" t="s">
        <v>120</v>
      </c>
      <c r="B16" s="30" t="s">
        <v>234</v>
      </c>
      <c r="C16" s="16" t="s">
        <v>231</v>
      </c>
      <c r="E16" s="67" t="s">
        <v>1181</v>
      </c>
    </row>
    <row r="17" spans="1:5" ht="60" x14ac:dyDescent="0.25">
      <c r="A17" s="17" t="s">
        <v>120</v>
      </c>
      <c r="B17" s="30" t="s">
        <v>244</v>
      </c>
      <c r="C17" s="16" t="s">
        <v>239</v>
      </c>
      <c r="E17" s="67" t="s">
        <v>1188</v>
      </c>
    </row>
    <row r="18" spans="1:5" ht="30" x14ac:dyDescent="0.25">
      <c r="A18" s="17" t="s">
        <v>120</v>
      </c>
      <c r="B18" s="30" t="s">
        <v>253</v>
      </c>
      <c r="C18" s="16" t="s">
        <v>247</v>
      </c>
      <c r="E18" s="67" t="s">
        <v>1034</v>
      </c>
    </row>
    <row r="19" spans="1:5" ht="30" x14ac:dyDescent="0.25">
      <c r="A19" s="17" t="s">
        <v>120</v>
      </c>
      <c r="B19" s="17" t="s">
        <v>260</v>
      </c>
      <c r="C19" s="16" t="s">
        <v>256</v>
      </c>
      <c r="E19" s="67" t="s">
        <v>435</v>
      </c>
    </row>
    <row r="20" spans="1:5" ht="30" x14ac:dyDescent="0.25">
      <c r="A20" s="17" t="s">
        <v>263</v>
      </c>
      <c r="B20" s="17" t="s">
        <v>267</v>
      </c>
      <c r="C20" s="16">
        <v>11</v>
      </c>
      <c r="E20" s="67" t="s">
        <v>516</v>
      </c>
    </row>
    <row r="21" spans="1:5" ht="30" x14ac:dyDescent="0.25">
      <c r="A21" s="17" t="s">
        <v>263</v>
      </c>
      <c r="B21" s="17" t="s">
        <v>274</v>
      </c>
      <c r="C21" s="16">
        <v>12</v>
      </c>
      <c r="E21" s="67" t="s">
        <v>711</v>
      </c>
    </row>
    <row r="22" spans="1:5" ht="60" x14ac:dyDescent="0.25">
      <c r="A22" s="17" t="s">
        <v>263</v>
      </c>
      <c r="B22" s="17" t="s">
        <v>280</v>
      </c>
      <c r="C22" s="16">
        <v>13</v>
      </c>
      <c r="E22" s="67" t="s">
        <v>974</v>
      </c>
    </row>
    <row r="23" spans="1:5" x14ac:dyDescent="0.25">
      <c r="A23" s="17" t="s">
        <v>263</v>
      </c>
      <c r="B23" s="17" t="s">
        <v>286</v>
      </c>
      <c r="C23" s="16">
        <v>14</v>
      </c>
      <c r="E23" s="67" t="s">
        <v>333</v>
      </c>
    </row>
    <row r="24" spans="1:5" ht="45" x14ac:dyDescent="0.25">
      <c r="A24" s="17" t="s">
        <v>263</v>
      </c>
      <c r="B24" s="17" t="s">
        <v>291</v>
      </c>
      <c r="C24" s="16">
        <v>15</v>
      </c>
      <c r="E24" s="67" t="s">
        <v>944</v>
      </c>
    </row>
    <row r="25" spans="1:5" ht="30" x14ac:dyDescent="0.25">
      <c r="A25" s="17" t="s">
        <v>263</v>
      </c>
      <c r="B25" s="17" t="s">
        <v>296</v>
      </c>
      <c r="C25" s="16">
        <v>16</v>
      </c>
      <c r="E25" s="67" t="s">
        <v>323</v>
      </c>
    </row>
    <row r="26" spans="1:5" ht="45" x14ac:dyDescent="0.25">
      <c r="A26" s="17" t="s">
        <v>263</v>
      </c>
      <c r="B26" s="17" t="s">
        <v>303</v>
      </c>
      <c r="C26" s="16">
        <v>17</v>
      </c>
      <c r="E26" s="67" t="s">
        <v>418</v>
      </c>
    </row>
    <row r="27" spans="1:5" ht="30" x14ac:dyDescent="0.25">
      <c r="A27" s="17" t="s">
        <v>263</v>
      </c>
      <c r="B27" s="17" t="s">
        <v>309</v>
      </c>
      <c r="C27" s="16">
        <v>18</v>
      </c>
      <c r="E27" s="67" t="s">
        <v>745</v>
      </c>
    </row>
    <row r="28" spans="1:5" ht="30" x14ac:dyDescent="0.25">
      <c r="A28" s="17" t="s">
        <v>263</v>
      </c>
      <c r="B28" s="17" t="s">
        <v>314</v>
      </c>
      <c r="C28" s="16">
        <v>19</v>
      </c>
      <c r="E28" s="67" t="s">
        <v>520</v>
      </c>
    </row>
    <row r="29" spans="1:5" ht="90" x14ac:dyDescent="0.25">
      <c r="A29" s="17" t="s">
        <v>263</v>
      </c>
      <c r="B29" s="17" t="s">
        <v>319</v>
      </c>
      <c r="C29" s="16">
        <v>20</v>
      </c>
      <c r="E29" s="67" t="s">
        <v>120</v>
      </c>
    </row>
    <row r="30" spans="1:5" x14ac:dyDescent="0.25">
      <c r="A30" s="17" t="s">
        <v>323</v>
      </c>
      <c r="B30" s="17" t="s">
        <v>328</v>
      </c>
      <c r="C30" s="16">
        <v>21</v>
      </c>
    </row>
    <row r="31" spans="1:5" ht="30" x14ac:dyDescent="0.25">
      <c r="A31" s="17" t="s">
        <v>333</v>
      </c>
      <c r="B31" s="17" t="s">
        <v>336</v>
      </c>
      <c r="C31" s="16">
        <v>22</v>
      </c>
    </row>
    <row r="32" spans="1:5" ht="75" x14ac:dyDescent="0.25">
      <c r="A32" s="17" t="s">
        <v>340</v>
      </c>
      <c r="B32" s="17" t="s">
        <v>343</v>
      </c>
      <c r="C32" s="16">
        <v>23</v>
      </c>
    </row>
    <row r="33" spans="1:3" ht="75" x14ac:dyDescent="0.25">
      <c r="A33" s="17" t="s">
        <v>340</v>
      </c>
      <c r="B33" s="17" t="s">
        <v>349</v>
      </c>
      <c r="C33" s="16">
        <v>24</v>
      </c>
    </row>
    <row r="34" spans="1:3" ht="75" x14ac:dyDescent="0.25">
      <c r="A34" s="17" t="s">
        <v>340</v>
      </c>
      <c r="B34" s="17" t="s">
        <v>354</v>
      </c>
      <c r="C34" s="16">
        <v>25</v>
      </c>
    </row>
    <row r="35" spans="1:3" ht="105" x14ac:dyDescent="0.25">
      <c r="A35" s="17" t="s">
        <v>340</v>
      </c>
      <c r="B35" s="17" t="s">
        <v>360</v>
      </c>
      <c r="C35" s="16">
        <v>26</v>
      </c>
    </row>
    <row r="36" spans="1:3" ht="60" x14ac:dyDescent="0.25">
      <c r="A36" s="17" t="s">
        <v>340</v>
      </c>
      <c r="B36" s="17" t="s">
        <v>365</v>
      </c>
      <c r="C36" s="16">
        <v>27</v>
      </c>
    </row>
    <row r="37" spans="1:3" ht="45" x14ac:dyDescent="0.25">
      <c r="A37" s="17" t="s">
        <v>340</v>
      </c>
      <c r="B37" s="17" t="s">
        <v>371</v>
      </c>
      <c r="C37" s="16">
        <v>28</v>
      </c>
    </row>
    <row r="38" spans="1:3" ht="60" x14ac:dyDescent="0.25">
      <c r="A38" s="17" t="s">
        <v>340</v>
      </c>
      <c r="B38" s="17" t="s">
        <v>377</v>
      </c>
      <c r="C38" s="16">
        <v>29</v>
      </c>
    </row>
    <row r="39" spans="1:3" ht="30" x14ac:dyDescent="0.25">
      <c r="A39" s="17" t="s">
        <v>340</v>
      </c>
      <c r="B39" s="17" t="s">
        <v>385</v>
      </c>
      <c r="C39" s="16">
        <v>30</v>
      </c>
    </row>
    <row r="40" spans="1:3" ht="75" x14ac:dyDescent="0.25">
      <c r="A40" s="17" t="s">
        <v>340</v>
      </c>
      <c r="B40" s="17" t="s">
        <v>392</v>
      </c>
      <c r="C40" s="16">
        <v>31</v>
      </c>
    </row>
    <row r="41" spans="1:3" ht="60" x14ac:dyDescent="0.25">
      <c r="A41" s="17" t="s">
        <v>340</v>
      </c>
      <c r="B41" s="17" t="s">
        <v>397</v>
      </c>
      <c r="C41" s="16">
        <v>32</v>
      </c>
    </row>
    <row r="42" spans="1:3" ht="45" x14ac:dyDescent="0.25">
      <c r="A42" s="17" t="s">
        <v>340</v>
      </c>
      <c r="B42" s="17" t="s">
        <v>403</v>
      </c>
      <c r="C42" s="16">
        <v>33</v>
      </c>
    </row>
    <row r="43" spans="1:3" ht="30" x14ac:dyDescent="0.25">
      <c r="A43" s="17" t="s">
        <v>340</v>
      </c>
      <c r="B43" s="30" t="s">
        <v>410</v>
      </c>
      <c r="C43" s="16" t="s">
        <v>407</v>
      </c>
    </row>
    <row r="44" spans="1:3" ht="30" x14ac:dyDescent="0.25">
      <c r="A44" s="17" t="s">
        <v>340</v>
      </c>
      <c r="B44" s="30" t="s">
        <v>414</v>
      </c>
      <c r="C44" s="16" t="s">
        <v>412</v>
      </c>
    </row>
    <row r="45" spans="1:3" ht="30" x14ac:dyDescent="0.25">
      <c r="A45" s="17" t="s">
        <v>340</v>
      </c>
      <c r="B45" s="17" t="s">
        <v>417</v>
      </c>
      <c r="C45" s="16" t="s">
        <v>415</v>
      </c>
    </row>
    <row r="46" spans="1:3" ht="45" x14ac:dyDescent="0.25">
      <c r="A46" s="38" t="s">
        <v>418</v>
      </c>
      <c r="B46" s="17" t="s">
        <v>421</v>
      </c>
      <c r="C46" s="16">
        <v>34</v>
      </c>
    </row>
    <row r="47" spans="1:3" ht="75" x14ac:dyDescent="0.25">
      <c r="A47" s="38" t="s">
        <v>418</v>
      </c>
      <c r="B47" s="17" t="s">
        <v>426</v>
      </c>
      <c r="C47" s="16">
        <v>35</v>
      </c>
    </row>
    <row r="48" spans="1:3" ht="45" x14ac:dyDescent="0.25">
      <c r="A48" s="38" t="s">
        <v>418</v>
      </c>
      <c r="B48" s="17" t="s">
        <v>431</v>
      </c>
      <c r="C48" s="16">
        <v>36</v>
      </c>
    </row>
    <row r="49" spans="1:3" ht="45" x14ac:dyDescent="0.25">
      <c r="A49" s="17" t="s">
        <v>435</v>
      </c>
      <c r="B49" s="30" t="s">
        <v>439</v>
      </c>
      <c r="C49" s="16">
        <v>37</v>
      </c>
    </row>
    <row r="50" spans="1:3" x14ac:dyDescent="0.25">
      <c r="A50" s="17" t="s">
        <v>435</v>
      </c>
      <c r="B50" s="30" t="s">
        <v>445</v>
      </c>
      <c r="C50" s="16">
        <v>38</v>
      </c>
    </row>
    <row r="51" spans="1:3" ht="30" x14ac:dyDescent="0.25">
      <c r="A51" s="17" t="s">
        <v>435</v>
      </c>
      <c r="B51" s="30" t="s">
        <v>449</v>
      </c>
      <c r="C51" s="16">
        <v>39</v>
      </c>
    </row>
    <row r="52" spans="1:3" ht="45" x14ac:dyDescent="0.25">
      <c r="A52" s="17" t="s">
        <v>435</v>
      </c>
      <c r="B52" s="30" t="s">
        <v>453</v>
      </c>
      <c r="C52" s="16">
        <v>40</v>
      </c>
    </row>
    <row r="53" spans="1:3" ht="30" x14ac:dyDescent="0.25">
      <c r="A53" s="17" t="s">
        <v>435</v>
      </c>
      <c r="B53" s="30" t="s">
        <v>459</v>
      </c>
      <c r="C53" s="16">
        <v>41</v>
      </c>
    </row>
    <row r="54" spans="1:3" ht="30" x14ac:dyDescent="0.25">
      <c r="A54" s="17" t="s">
        <v>435</v>
      </c>
      <c r="B54" s="30" t="s">
        <v>464</v>
      </c>
      <c r="C54" s="16">
        <v>42</v>
      </c>
    </row>
    <row r="55" spans="1:3" ht="30" x14ac:dyDescent="0.25">
      <c r="A55" s="17" t="s">
        <v>435</v>
      </c>
      <c r="B55" s="30" t="s">
        <v>472</v>
      </c>
      <c r="C55" s="16" t="s">
        <v>468</v>
      </c>
    </row>
    <row r="56" spans="1:3" ht="30" x14ac:dyDescent="0.25">
      <c r="A56" s="17" t="s">
        <v>476</v>
      </c>
      <c r="B56" s="30" t="s">
        <v>481</v>
      </c>
      <c r="C56" s="16">
        <v>43</v>
      </c>
    </row>
    <row r="57" spans="1:3" ht="30" x14ac:dyDescent="0.25">
      <c r="A57" s="17" t="s">
        <v>476</v>
      </c>
      <c r="B57" s="30" t="s">
        <v>488</v>
      </c>
      <c r="C57" s="16">
        <v>44</v>
      </c>
    </row>
    <row r="58" spans="1:3" ht="30" x14ac:dyDescent="0.25">
      <c r="A58" s="17" t="s">
        <v>476</v>
      </c>
      <c r="B58" s="30" t="s">
        <v>495</v>
      </c>
      <c r="C58" s="16">
        <v>45</v>
      </c>
    </row>
    <row r="59" spans="1:3" ht="30" x14ac:dyDescent="0.25">
      <c r="A59" s="17" t="s">
        <v>476</v>
      </c>
      <c r="B59" s="17" t="s">
        <v>501</v>
      </c>
      <c r="C59" s="16">
        <v>46</v>
      </c>
    </row>
    <row r="60" spans="1:3" ht="30" x14ac:dyDescent="0.25">
      <c r="A60" s="17" t="s">
        <v>476</v>
      </c>
      <c r="B60" s="17" t="s">
        <v>506</v>
      </c>
      <c r="C60" s="16">
        <v>47</v>
      </c>
    </row>
    <row r="61" spans="1:3" ht="30" x14ac:dyDescent="0.25">
      <c r="A61" s="17" t="s">
        <v>476</v>
      </c>
      <c r="B61" s="17" t="s">
        <v>512</v>
      </c>
      <c r="C61" s="16">
        <v>48</v>
      </c>
    </row>
    <row r="62" spans="1:3" ht="30" x14ac:dyDescent="0.25">
      <c r="A62" s="17" t="s">
        <v>516</v>
      </c>
      <c r="B62" s="17" t="s">
        <v>517</v>
      </c>
      <c r="C62" s="16">
        <v>49</v>
      </c>
    </row>
    <row r="63" spans="1:3" ht="30" x14ac:dyDescent="0.25">
      <c r="A63" s="17" t="s">
        <v>516</v>
      </c>
      <c r="B63" s="17" t="s">
        <v>506</v>
      </c>
      <c r="C63" s="16">
        <v>50</v>
      </c>
    </row>
    <row r="64" spans="1:3" ht="30" x14ac:dyDescent="0.25">
      <c r="A64" s="17" t="s">
        <v>520</v>
      </c>
      <c r="B64" s="17" t="s">
        <v>525</v>
      </c>
      <c r="C64" s="16">
        <v>51</v>
      </c>
    </row>
    <row r="65" spans="1:3" ht="30" x14ac:dyDescent="0.25">
      <c r="A65" s="17" t="s">
        <v>520</v>
      </c>
      <c r="B65" s="17" t="s">
        <v>531</v>
      </c>
      <c r="C65" s="16">
        <v>52</v>
      </c>
    </row>
    <row r="66" spans="1:3" ht="30" x14ac:dyDescent="0.25">
      <c r="A66" s="17" t="s">
        <v>520</v>
      </c>
      <c r="B66" s="17" t="s">
        <v>539</v>
      </c>
      <c r="C66" s="16">
        <v>54</v>
      </c>
    </row>
    <row r="67" spans="1:3" ht="30" x14ac:dyDescent="0.25">
      <c r="A67" s="17" t="s">
        <v>520</v>
      </c>
      <c r="B67" s="17" t="s">
        <v>545</v>
      </c>
      <c r="C67" s="16">
        <v>56</v>
      </c>
    </row>
    <row r="68" spans="1:3" ht="30" x14ac:dyDescent="0.25">
      <c r="A68" s="17" t="s">
        <v>520</v>
      </c>
      <c r="B68" s="17" t="s">
        <v>552</v>
      </c>
      <c r="C68" s="16">
        <v>57</v>
      </c>
    </row>
    <row r="69" spans="1:3" ht="30" x14ac:dyDescent="0.25">
      <c r="A69" s="17" t="s">
        <v>520</v>
      </c>
      <c r="B69" s="17" t="s">
        <v>559</v>
      </c>
      <c r="C69" s="16">
        <v>58</v>
      </c>
    </row>
    <row r="70" spans="1:3" ht="30" x14ac:dyDescent="0.25">
      <c r="A70" s="17" t="s">
        <v>520</v>
      </c>
      <c r="B70" s="17" t="s">
        <v>566</v>
      </c>
      <c r="C70" s="16">
        <v>59</v>
      </c>
    </row>
    <row r="71" spans="1:3" ht="30" x14ac:dyDescent="0.25">
      <c r="A71" s="17" t="s">
        <v>520</v>
      </c>
      <c r="B71" s="17" t="s">
        <v>572</v>
      </c>
      <c r="C71" s="16">
        <v>60</v>
      </c>
    </row>
    <row r="72" spans="1:3" ht="60" x14ac:dyDescent="0.25">
      <c r="A72" s="17" t="s">
        <v>520</v>
      </c>
      <c r="B72" s="17" t="s">
        <v>580</v>
      </c>
      <c r="C72" s="16">
        <v>61</v>
      </c>
    </row>
    <row r="73" spans="1:3" ht="30" x14ac:dyDescent="0.25">
      <c r="A73" s="17" t="s">
        <v>520</v>
      </c>
      <c r="B73" s="17" t="s">
        <v>586</v>
      </c>
      <c r="C73" s="16">
        <v>62</v>
      </c>
    </row>
    <row r="74" spans="1:3" ht="45" x14ac:dyDescent="0.25">
      <c r="A74" s="17" t="s">
        <v>520</v>
      </c>
      <c r="B74" s="30" t="s">
        <v>592</v>
      </c>
      <c r="C74" s="16" t="s">
        <v>589</v>
      </c>
    </row>
    <row r="75" spans="1:3" ht="30" x14ac:dyDescent="0.25">
      <c r="A75" s="17" t="s">
        <v>520</v>
      </c>
      <c r="B75" s="30" t="s">
        <v>599</v>
      </c>
      <c r="C75" s="16" t="s">
        <v>596</v>
      </c>
    </row>
    <row r="76" spans="1:3" ht="45" x14ac:dyDescent="0.25">
      <c r="A76" s="17" t="s">
        <v>520</v>
      </c>
      <c r="B76" s="30" t="s">
        <v>606</v>
      </c>
      <c r="C76" s="16" t="s">
        <v>602</v>
      </c>
    </row>
    <row r="77" spans="1:3" ht="60" x14ac:dyDescent="0.25">
      <c r="A77" s="17" t="s">
        <v>609</v>
      </c>
      <c r="B77" s="42" t="s">
        <v>613</v>
      </c>
      <c r="C77" s="16">
        <v>63</v>
      </c>
    </row>
    <row r="78" spans="1:3" ht="30" x14ac:dyDescent="0.25">
      <c r="A78" s="17" t="s">
        <v>609</v>
      </c>
      <c r="B78" s="30" t="s">
        <v>622</v>
      </c>
      <c r="C78" s="16">
        <v>65</v>
      </c>
    </row>
    <row r="79" spans="1:3" ht="60" x14ac:dyDescent="0.25">
      <c r="A79" s="17" t="s">
        <v>609</v>
      </c>
      <c r="B79" s="17" t="s">
        <v>628</v>
      </c>
      <c r="C79" s="16">
        <v>66</v>
      </c>
    </row>
    <row r="80" spans="1:3" ht="45" x14ac:dyDescent="0.25">
      <c r="A80" s="17" t="s">
        <v>609</v>
      </c>
      <c r="B80" s="30" t="s">
        <v>635</v>
      </c>
      <c r="C80" s="16">
        <v>67</v>
      </c>
    </row>
    <row r="81" spans="1:3" ht="30" x14ac:dyDescent="0.25">
      <c r="A81" s="17" t="s">
        <v>609</v>
      </c>
      <c r="B81" s="17" t="s">
        <v>641</v>
      </c>
      <c r="C81" s="16">
        <v>68</v>
      </c>
    </row>
    <row r="82" spans="1:3" ht="60" x14ac:dyDescent="0.25">
      <c r="A82" s="17" t="s">
        <v>609</v>
      </c>
      <c r="B82" s="17" t="s">
        <v>648</v>
      </c>
      <c r="C82" s="16">
        <v>69</v>
      </c>
    </row>
    <row r="83" spans="1:3" ht="45" x14ac:dyDescent="0.25">
      <c r="A83" s="17" t="s">
        <v>652</v>
      </c>
      <c r="B83" s="17" t="s">
        <v>656</v>
      </c>
      <c r="C83" s="16">
        <v>72</v>
      </c>
    </row>
    <row r="84" spans="1:3" ht="30" x14ac:dyDescent="0.25">
      <c r="A84" s="17" t="s">
        <v>652</v>
      </c>
      <c r="B84" s="17" t="s">
        <v>662</v>
      </c>
      <c r="C84" s="16">
        <v>73</v>
      </c>
    </row>
    <row r="85" spans="1:3" ht="30" x14ac:dyDescent="0.25">
      <c r="A85" s="17" t="s">
        <v>652</v>
      </c>
      <c r="B85" s="30" t="s">
        <v>668</v>
      </c>
      <c r="C85" s="16">
        <v>74</v>
      </c>
    </row>
    <row r="86" spans="1:3" ht="30" x14ac:dyDescent="0.25">
      <c r="A86" s="17" t="s">
        <v>652</v>
      </c>
      <c r="B86" s="17" t="s">
        <v>674</v>
      </c>
      <c r="C86" s="16">
        <v>75</v>
      </c>
    </row>
    <row r="87" spans="1:3" ht="45" x14ac:dyDescent="0.25">
      <c r="A87" s="17" t="s">
        <v>652</v>
      </c>
      <c r="B87" s="17" t="s">
        <v>681</v>
      </c>
      <c r="C87" s="16">
        <v>76</v>
      </c>
    </row>
    <row r="88" spans="1:3" ht="30" x14ac:dyDescent="0.25">
      <c r="A88" s="17" t="s">
        <v>652</v>
      </c>
      <c r="B88" s="17" t="s">
        <v>687</v>
      </c>
      <c r="C88" s="16">
        <v>77</v>
      </c>
    </row>
    <row r="89" spans="1:3" ht="30" x14ac:dyDescent="0.25">
      <c r="A89" s="17" t="s">
        <v>652</v>
      </c>
      <c r="B89" s="17" t="s">
        <v>693</v>
      </c>
      <c r="C89" s="16">
        <v>78</v>
      </c>
    </row>
    <row r="90" spans="1:3" ht="30" x14ac:dyDescent="0.25">
      <c r="A90" s="17" t="s">
        <v>652</v>
      </c>
      <c r="B90" s="30" t="s">
        <v>699</v>
      </c>
      <c r="C90" s="16">
        <v>79</v>
      </c>
    </row>
    <row r="91" spans="1:3" ht="30" x14ac:dyDescent="0.25">
      <c r="A91" s="17" t="s">
        <v>652</v>
      </c>
      <c r="B91" s="30" t="s">
        <v>707</v>
      </c>
      <c r="C91" s="16">
        <v>81</v>
      </c>
    </row>
    <row r="92" spans="1:3" ht="45" x14ac:dyDescent="0.25">
      <c r="A92" s="17" t="s">
        <v>711</v>
      </c>
      <c r="B92" s="17" t="s">
        <v>714</v>
      </c>
      <c r="C92" s="16">
        <v>82</v>
      </c>
    </row>
    <row r="93" spans="1:3" ht="45" x14ac:dyDescent="0.25">
      <c r="A93" s="17" t="s">
        <v>711</v>
      </c>
      <c r="B93" s="17" t="s">
        <v>722</v>
      </c>
      <c r="C93" s="16">
        <v>83</v>
      </c>
    </row>
    <row r="94" spans="1:3" ht="45" x14ac:dyDescent="0.25">
      <c r="A94" s="17" t="s">
        <v>711</v>
      </c>
      <c r="B94" s="17" t="s">
        <v>727</v>
      </c>
      <c r="C94" s="16">
        <v>84</v>
      </c>
    </row>
    <row r="95" spans="1:3" ht="45" x14ac:dyDescent="0.25">
      <c r="A95" s="17" t="s">
        <v>711</v>
      </c>
      <c r="B95" s="17" t="s">
        <v>733</v>
      </c>
      <c r="C95" s="16">
        <v>85</v>
      </c>
    </row>
    <row r="96" spans="1:3" ht="45" x14ac:dyDescent="0.25">
      <c r="A96" s="17" t="s">
        <v>711</v>
      </c>
      <c r="B96" s="17" t="s">
        <v>738</v>
      </c>
      <c r="C96" s="16">
        <v>86</v>
      </c>
    </row>
    <row r="97" spans="1:3" ht="45" x14ac:dyDescent="0.25">
      <c r="A97" s="17" t="s">
        <v>711</v>
      </c>
      <c r="B97" s="17" t="s">
        <v>742</v>
      </c>
      <c r="C97" s="16">
        <v>87</v>
      </c>
    </row>
    <row r="98" spans="1:3" x14ac:dyDescent="0.25">
      <c r="A98" s="17" t="s">
        <v>745</v>
      </c>
      <c r="B98" s="17" t="s">
        <v>748</v>
      </c>
      <c r="C98" s="16">
        <v>89</v>
      </c>
    </row>
    <row r="99" spans="1:3" ht="30" x14ac:dyDescent="0.25">
      <c r="A99" s="17" t="s">
        <v>745</v>
      </c>
      <c r="B99" s="17" t="s">
        <v>757</v>
      </c>
      <c r="C99" s="16">
        <v>90</v>
      </c>
    </row>
    <row r="100" spans="1:3" x14ac:dyDescent="0.25">
      <c r="A100" s="17" t="s">
        <v>745</v>
      </c>
      <c r="B100" s="17" t="s">
        <v>763</v>
      </c>
      <c r="C100" s="16">
        <v>91</v>
      </c>
    </row>
    <row r="101" spans="1:3" ht="45" x14ac:dyDescent="0.25">
      <c r="A101" s="17" t="s">
        <v>745</v>
      </c>
      <c r="B101" s="17" t="s">
        <v>770</v>
      </c>
      <c r="C101" s="16">
        <v>92</v>
      </c>
    </row>
    <row r="102" spans="1:3" ht="30" x14ac:dyDescent="0.25">
      <c r="A102" s="17" t="s">
        <v>774</v>
      </c>
      <c r="B102" s="17" t="s">
        <v>778</v>
      </c>
      <c r="C102" s="16">
        <v>93</v>
      </c>
    </row>
    <row r="103" spans="1:3" ht="30" x14ac:dyDescent="0.25">
      <c r="A103" s="17" t="s">
        <v>774</v>
      </c>
      <c r="B103" s="17" t="s">
        <v>785</v>
      </c>
      <c r="C103" s="16">
        <v>94</v>
      </c>
    </row>
    <row r="104" spans="1:3" ht="30" x14ac:dyDescent="0.25">
      <c r="A104" s="17" t="s">
        <v>774</v>
      </c>
      <c r="B104" s="17" t="s">
        <v>791</v>
      </c>
      <c r="C104" s="16">
        <v>95</v>
      </c>
    </row>
    <row r="105" spans="1:3" x14ac:dyDescent="0.25">
      <c r="A105" s="17" t="s">
        <v>774</v>
      </c>
      <c r="B105" s="17" t="s">
        <v>797</v>
      </c>
      <c r="C105" s="16">
        <v>96</v>
      </c>
    </row>
    <row r="106" spans="1:3" x14ac:dyDescent="0.25">
      <c r="A106" s="17" t="s">
        <v>801</v>
      </c>
      <c r="B106" s="18" t="s">
        <v>806</v>
      </c>
      <c r="C106" s="16">
        <v>97</v>
      </c>
    </row>
    <row r="107" spans="1:3" ht="30" x14ac:dyDescent="0.25">
      <c r="A107" s="17" t="s">
        <v>801</v>
      </c>
      <c r="B107" s="30" t="s">
        <v>812</v>
      </c>
      <c r="C107" s="16">
        <v>98</v>
      </c>
    </row>
    <row r="108" spans="1:3" x14ac:dyDescent="0.25">
      <c r="A108" s="17" t="s">
        <v>801</v>
      </c>
      <c r="B108" s="18" t="s">
        <v>817</v>
      </c>
      <c r="C108" s="16">
        <v>99</v>
      </c>
    </row>
    <row r="109" spans="1:3" ht="30" x14ac:dyDescent="0.25">
      <c r="A109" s="17" t="s">
        <v>801</v>
      </c>
      <c r="B109" s="30" t="s">
        <v>823</v>
      </c>
      <c r="C109" s="16">
        <v>100</v>
      </c>
    </row>
    <row r="110" spans="1:3" ht="30" x14ac:dyDescent="0.25">
      <c r="A110" s="17" t="s">
        <v>801</v>
      </c>
      <c r="B110" s="30" t="s">
        <v>829</v>
      </c>
      <c r="C110" s="16">
        <v>101</v>
      </c>
    </row>
    <row r="111" spans="1:3" ht="30" x14ac:dyDescent="0.25">
      <c r="A111" s="17" t="s">
        <v>801</v>
      </c>
      <c r="B111" s="18" t="s">
        <v>836</v>
      </c>
      <c r="C111" s="16">
        <v>102</v>
      </c>
    </row>
    <row r="112" spans="1:3" ht="30" x14ac:dyDescent="0.25">
      <c r="A112" s="17" t="s">
        <v>801</v>
      </c>
      <c r="B112" s="18" t="s">
        <v>845</v>
      </c>
      <c r="C112" s="16">
        <v>103</v>
      </c>
    </row>
    <row r="113" spans="1:3" ht="30" x14ac:dyDescent="0.25">
      <c r="A113" s="17" t="s">
        <v>801</v>
      </c>
      <c r="B113" s="18" t="s">
        <v>853</v>
      </c>
      <c r="C113" s="16">
        <v>104</v>
      </c>
    </row>
    <row r="114" spans="1:3" x14ac:dyDescent="0.25">
      <c r="A114" s="17" t="s">
        <v>801</v>
      </c>
      <c r="B114" s="30" t="s">
        <v>856</v>
      </c>
      <c r="C114" s="16">
        <v>105</v>
      </c>
    </row>
    <row r="115" spans="1:3" x14ac:dyDescent="0.25">
      <c r="A115" s="17" t="s">
        <v>801</v>
      </c>
      <c r="B115" s="18" t="s">
        <v>863</v>
      </c>
      <c r="C115" s="16">
        <v>106</v>
      </c>
    </row>
    <row r="116" spans="1:3" ht="30" x14ac:dyDescent="0.25">
      <c r="A116" s="17" t="s">
        <v>801</v>
      </c>
      <c r="B116" s="30" t="s">
        <v>867</v>
      </c>
      <c r="C116" s="16">
        <v>107</v>
      </c>
    </row>
    <row r="117" spans="1:3" x14ac:dyDescent="0.25">
      <c r="A117" s="17" t="s">
        <v>801</v>
      </c>
      <c r="B117" s="43" t="s">
        <v>870</v>
      </c>
      <c r="C117" s="16">
        <v>108</v>
      </c>
    </row>
    <row r="118" spans="1:3" ht="30" x14ac:dyDescent="0.25">
      <c r="A118" s="18" t="s">
        <v>873</v>
      </c>
      <c r="B118" s="30" t="s">
        <v>876</v>
      </c>
      <c r="C118" s="44">
        <v>109</v>
      </c>
    </row>
    <row r="119" spans="1:3" ht="45" x14ac:dyDescent="0.25">
      <c r="A119" s="18" t="s">
        <v>873</v>
      </c>
      <c r="B119" s="30" t="s">
        <v>882</v>
      </c>
      <c r="C119" s="44">
        <v>110</v>
      </c>
    </row>
    <row r="120" spans="1:3" ht="45" x14ac:dyDescent="0.25">
      <c r="A120" s="18" t="s">
        <v>873</v>
      </c>
      <c r="B120" s="30" t="s">
        <v>882</v>
      </c>
      <c r="C120" s="44">
        <v>111</v>
      </c>
    </row>
    <row r="121" spans="1:3" ht="45" x14ac:dyDescent="0.25">
      <c r="A121" s="18" t="s">
        <v>873</v>
      </c>
      <c r="B121" s="30" t="s">
        <v>892</v>
      </c>
      <c r="C121" s="44">
        <v>112</v>
      </c>
    </row>
    <row r="122" spans="1:3" ht="30" x14ac:dyDescent="0.25">
      <c r="A122" s="18" t="s">
        <v>873</v>
      </c>
      <c r="B122" s="30" t="s">
        <v>898</v>
      </c>
      <c r="C122" s="44">
        <v>113</v>
      </c>
    </row>
    <row r="123" spans="1:3" x14ac:dyDescent="0.25">
      <c r="A123" s="18" t="s">
        <v>873</v>
      </c>
      <c r="B123" s="18" t="s">
        <v>903</v>
      </c>
      <c r="C123" s="44">
        <v>114</v>
      </c>
    </row>
    <row r="124" spans="1:3" x14ac:dyDescent="0.25">
      <c r="A124" s="18" t="s">
        <v>873</v>
      </c>
      <c r="B124" s="18" t="s">
        <v>910</v>
      </c>
      <c r="C124" s="44">
        <v>115</v>
      </c>
    </row>
    <row r="125" spans="1:3" ht="30" x14ac:dyDescent="0.25">
      <c r="A125" s="18" t="s">
        <v>873</v>
      </c>
      <c r="B125" s="18" t="s">
        <v>916</v>
      </c>
      <c r="C125" s="44">
        <v>116</v>
      </c>
    </row>
    <row r="126" spans="1:3" x14ac:dyDescent="0.25">
      <c r="A126" s="18" t="s">
        <v>873</v>
      </c>
      <c r="B126" s="18" t="s">
        <v>922</v>
      </c>
      <c r="C126" s="44">
        <v>117</v>
      </c>
    </row>
    <row r="127" spans="1:3" ht="30" x14ac:dyDescent="0.25">
      <c r="A127" s="18" t="s">
        <v>873</v>
      </c>
      <c r="B127" s="18" t="s">
        <v>928</v>
      </c>
      <c r="C127" s="44">
        <v>118</v>
      </c>
    </row>
    <row r="128" spans="1:3" x14ac:dyDescent="0.25">
      <c r="A128" s="18" t="s">
        <v>873</v>
      </c>
      <c r="B128" s="18" t="s">
        <v>934</v>
      </c>
      <c r="C128" s="44">
        <v>119</v>
      </c>
    </row>
    <row r="129" spans="1:3" ht="30" x14ac:dyDescent="0.25">
      <c r="A129" s="18" t="s">
        <v>873</v>
      </c>
      <c r="B129" s="18" t="s">
        <v>940</v>
      </c>
      <c r="C129" s="44">
        <v>120</v>
      </c>
    </row>
    <row r="130" spans="1:3" ht="30" x14ac:dyDescent="0.25">
      <c r="A130" s="17" t="s">
        <v>944</v>
      </c>
      <c r="B130" s="17" t="s">
        <v>947</v>
      </c>
      <c r="C130" s="16">
        <v>121</v>
      </c>
    </row>
    <row r="131" spans="1:3" ht="45" x14ac:dyDescent="0.25">
      <c r="A131" s="17" t="s">
        <v>944</v>
      </c>
      <c r="B131" s="17" t="s">
        <v>952</v>
      </c>
      <c r="C131" s="16">
        <v>122</v>
      </c>
    </row>
    <row r="132" spans="1:3" x14ac:dyDescent="0.25">
      <c r="A132" s="17" t="s">
        <v>944</v>
      </c>
      <c r="B132" s="17" t="s">
        <v>958</v>
      </c>
      <c r="C132" s="16">
        <v>123</v>
      </c>
    </row>
    <row r="133" spans="1:3" x14ac:dyDescent="0.25">
      <c r="A133" s="17" t="s">
        <v>944</v>
      </c>
      <c r="B133" s="17" t="s">
        <v>964</v>
      </c>
      <c r="C133" s="16">
        <v>124</v>
      </c>
    </row>
    <row r="134" spans="1:3" ht="45" x14ac:dyDescent="0.25">
      <c r="A134" s="17" t="s">
        <v>944</v>
      </c>
      <c r="B134" s="17" t="s">
        <v>970</v>
      </c>
      <c r="C134" s="16">
        <v>125</v>
      </c>
    </row>
    <row r="135" spans="1:3" ht="30" x14ac:dyDescent="0.25">
      <c r="A135" s="17" t="s">
        <v>974</v>
      </c>
      <c r="B135" s="21" t="s">
        <v>977</v>
      </c>
      <c r="C135" s="16">
        <v>126</v>
      </c>
    </row>
    <row r="136" spans="1:3" ht="30" x14ac:dyDescent="0.25">
      <c r="A136" s="17" t="s">
        <v>974</v>
      </c>
      <c r="B136" s="21" t="s">
        <v>984</v>
      </c>
      <c r="C136" s="16">
        <v>127</v>
      </c>
    </row>
    <row r="137" spans="1:3" ht="30" x14ac:dyDescent="0.25">
      <c r="A137" s="17" t="s">
        <v>974</v>
      </c>
      <c r="B137" s="21" t="s">
        <v>990</v>
      </c>
      <c r="C137" s="16">
        <v>128</v>
      </c>
    </row>
    <row r="138" spans="1:3" ht="30" x14ac:dyDescent="0.25">
      <c r="A138" s="17" t="s">
        <v>974</v>
      </c>
      <c r="B138" s="21" t="s">
        <v>996</v>
      </c>
      <c r="C138" s="16">
        <v>129</v>
      </c>
    </row>
    <row r="139" spans="1:3" ht="30" x14ac:dyDescent="0.25">
      <c r="A139" s="17" t="s">
        <v>974</v>
      </c>
      <c r="B139" s="21" t="s">
        <v>1002</v>
      </c>
      <c r="C139" s="16">
        <v>130</v>
      </c>
    </row>
    <row r="140" spans="1:3" ht="45" x14ac:dyDescent="0.25">
      <c r="A140" s="17" t="s">
        <v>1006</v>
      </c>
      <c r="B140" s="17" t="s">
        <v>1011</v>
      </c>
      <c r="C140" s="16">
        <v>131</v>
      </c>
    </row>
    <row r="141" spans="1:3" ht="30" x14ac:dyDescent="0.25">
      <c r="A141" s="17" t="s">
        <v>1006</v>
      </c>
      <c r="B141" s="17" t="s">
        <v>1017</v>
      </c>
      <c r="C141" s="16">
        <v>132</v>
      </c>
    </row>
    <row r="142" spans="1:3" x14ac:dyDescent="0.25">
      <c r="A142" s="17" t="s">
        <v>1006</v>
      </c>
      <c r="B142" s="17" t="s">
        <v>1024</v>
      </c>
      <c r="C142" s="16">
        <v>134</v>
      </c>
    </row>
    <row r="143" spans="1:3" ht="30" x14ac:dyDescent="0.25">
      <c r="A143" s="17" t="s">
        <v>1006</v>
      </c>
      <c r="B143" s="17" t="s">
        <v>1030</v>
      </c>
      <c r="C143" s="16">
        <v>136</v>
      </c>
    </row>
    <row r="144" spans="1:3" ht="30" x14ac:dyDescent="0.25">
      <c r="A144" s="17" t="s">
        <v>1034</v>
      </c>
      <c r="B144" s="17" t="s">
        <v>1038</v>
      </c>
      <c r="C144" s="16">
        <v>137</v>
      </c>
    </row>
    <row r="145" spans="1:3" ht="45" x14ac:dyDescent="0.25">
      <c r="A145" s="17" t="s">
        <v>1034</v>
      </c>
      <c r="B145" s="17" t="s">
        <v>1044</v>
      </c>
      <c r="C145" s="16">
        <v>138</v>
      </c>
    </row>
    <row r="146" spans="1:3" ht="30" x14ac:dyDescent="0.25">
      <c r="A146" s="17" t="s">
        <v>1034</v>
      </c>
      <c r="B146" s="17" t="s">
        <v>1050</v>
      </c>
      <c r="C146" s="16">
        <v>139</v>
      </c>
    </row>
    <row r="147" spans="1:3" ht="45" x14ac:dyDescent="0.25">
      <c r="A147" s="17" t="s">
        <v>1034</v>
      </c>
      <c r="B147" s="17" t="s">
        <v>1056</v>
      </c>
      <c r="C147" s="16">
        <v>140</v>
      </c>
    </row>
    <row r="148" spans="1:3" ht="30" x14ac:dyDescent="0.25">
      <c r="A148" s="17" t="s">
        <v>1034</v>
      </c>
      <c r="B148" s="17" t="s">
        <v>1062</v>
      </c>
      <c r="C148" s="16">
        <v>141</v>
      </c>
    </row>
    <row r="149" spans="1:3" ht="30" x14ac:dyDescent="0.25">
      <c r="A149" s="17" t="s">
        <v>1034</v>
      </c>
      <c r="B149" s="17" t="s">
        <v>1069</v>
      </c>
      <c r="C149" s="16">
        <v>142</v>
      </c>
    </row>
    <row r="150" spans="1:3" ht="30" x14ac:dyDescent="0.25">
      <c r="A150" s="17" t="s">
        <v>1034</v>
      </c>
      <c r="B150" s="17" t="s">
        <v>1075</v>
      </c>
      <c r="C150" s="16">
        <v>143</v>
      </c>
    </row>
    <row r="151" spans="1:3" ht="45" x14ac:dyDescent="0.25">
      <c r="A151" s="17" t="s">
        <v>1034</v>
      </c>
      <c r="B151" s="17" t="s">
        <v>1081</v>
      </c>
      <c r="C151" s="16">
        <v>144</v>
      </c>
    </row>
    <row r="152" spans="1:3" ht="45" x14ac:dyDescent="0.25">
      <c r="A152" s="17" t="s">
        <v>1034</v>
      </c>
      <c r="B152" s="17" t="s">
        <v>1086</v>
      </c>
      <c r="C152" s="16">
        <v>145</v>
      </c>
    </row>
    <row r="153" spans="1:3" ht="30" x14ac:dyDescent="0.25">
      <c r="A153" s="17" t="s">
        <v>1034</v>
      </c>
      <c r="B153" s="17" t="s">
        <v>1094</v>
      </c>
      <c r="C153" s="16" t="s">
        <v>1090</v>
      </c>
    </row>
    <row r="154" spans="1:3" ht="30" x14ac:dyDescent="0.25">
      <c r="A154" s="17" t="s">
        <v>1097</v>
      </c>
      <c r="B154" s="17" t="s">
        <v>1101</v>
      </c>
      <c r="C154" s="16">
        <v>146</v>
      </c>
    </row>
    <row r="155" spans="1:3" x14ac:dyDescent="0.25">
      <c r="A155" s="17" t="s">
        <v>1097</v>
      </c>
      <c r="B155" s="17" t="s">
        <v>1109</v>
      </c>
      <c r="C155" s="16">
        <v>147</v>
      </c>
    </row>
    <row r="156" spans="1:3" ht="30" x14ac:dyDescent="0.25">
      <c r="A156" s="17" t="s">
        <v>1097</v>
      </c>
      <c r="B156" s="17" t="s">
        <v>1114</v>
      </c>
      <c r="C156" s="16">
        <v>148</v>
      </c>
    </row>
    <row r="157" spans="1:3" ht="45" x14ac:dyDescent="0.25">
      <c r="A157" s="17" t="s">
        <v>1097</v>
      </c>
      <c r="B157" s="17" t="s">
        <v>1118</v>
      </c>
      <c r="C157" s="16">
        <v>149</v>
      </c>
    </row>
    <row r="158" spans="1:3" ht="30" x14ac:dyDescent="0.25">
      <c r="A158" s="17" t="s">
        <v>1097</v>
      </c>
      <c r="B158" s="17" t="s">
        <v>1123</v>
      </c>
      <c r="C158" s="16">
        <v>150</v>
      </c>
    </row>
    <row r="159" spans="1:3" ht="30" x14ac:dyDescent="0.25">
      <c r="A159" s="17" t="s">
        <v>1097</v>
      </c>
      <c r="B159" s="17" t="s">
        <v>1128</v>
      </c>
      <c r="C159" s="16">
        <v>151</v>
      </c>
    </row>
    <row r="160" spans="1:3" ht="30" x14ac:dyDescent="0.25">
      <c r="A160" s="17" t="s">
        <v>1097</v>
      </c>
      <c r="B160" s="17" t="s">
        <v>1133</v>
      </c>
      <c r="C160" s="16">
        <v>152</v>
      </c>
    </row>
    <row r="161" spans="1:3" ht="120" x14ac:dyDescent="0.25">
      <c r="A161" s="17" t="s">
        <v>1097</v>
      </c>
      <c r="B161" s="17" t="s">
        <v>1138</v>
      </c>
      <c r="C161" s="16" t="s">
        <v>1137</v>
      </c>
    </row>
    <row r="162" spans="1:3" ht="30" x14ac:dyDescent="0.25">
      <c r="A162" s="17" t="s">
        <v>1097</v>
      </c>
      <c r="B162" s="17" t="s">
        <v>1145</v>
      </c>
      <c r="C162" s="16" t="s">
        <v>1142</v>
      </c>
    </row>
    <row r="163" spans="1:3" ht="30" x14ac:dyDescent="0.25">
      <c r="A163" s="17" t="s">
        <v>1148</v>
      </c>
      <c r="B163" s="17" t="s">
        <v>1151</v>
      </c>
      <c r="C163" s="16">
        <v>153</v>
      </c>
    </row>
    <row r="164" spans="1:3" x14ac:dyDescent="0.25">
      <c r="A164" s="17" t="s">
        <v>1148</v>
      </c>
      <c r="B164" s="17" t="s">
        <v>1155</v>
      </c>
      <c r="C164" s="16">
        <v>154</v>
      </c>
    </row>
    <row r="165" spans="1:3" ht="30" x14ac:dyDescent="0.25">
      <c r="A165" s="17" t="s">
        <v>1148</v>
      </c>
      <c r="B165" s="17" t="s">
        <v>1160</v>
      </c>
      <c r="C165" s="16">
        <v>155</v>
      </c>
    </row>
    <row r="166" spans="1:3" ht="30" x14ac:dyDescent="0.25">
      <c r="A166" s="17" t="s">
        <v>1148</v>
      </c>
      <c r="B166" s="17" t="s">
        <v>1164</v>
      </c>
      <c r="C166" s="16">
        <v>156</v>
      </c>
    </row>
    <row r="167" spans="1:3" ht="30" x14ac:dyDescent="0.25">
      <c r="A167" s="17" t="s">
        <v>1148</v>
      </c>
      <c r="B167" s="17" t="s">
        <v>1169</v>
      </c>
      <c r="C167" s="16">
        <v>157</v>
      </c>
    </row>
    <row r="168" spans="1:3" ht="30" x14ac:dyDescent="0.25">
      <c r="A168" s="17" t="s">
        <v>1148</v>
      </c>
      <c r="B168" s="17" t="s">
        <v>1173</v>
      </c>
      <c r="C168" s="16">
        <v>158</v>
      </c>
    </row>
    <row r="169" spans="1:3" ht="45" x14ac:dyDescent="0.25">
      <c r="A169" s="17" t="s">
        <v>1148</v>
      </c>
      <c r="B169" s="17" t="s">
        <v>1177</v>
      </c>
      <c r="C169" s="16">
        <v>159</v>
      </c>
    </row>
    <row r="170" spans="1:3" x14ac:dyDescent="0.25">
      <c r="A170" s="17" t="s">
        <v>1181</v>
      </c>
      <c r="B170" s="53" t="s">
        <v>1184</v>
      </c>
      <c r="C170" s="16">
        <v>160</v>
      </c>
    </row>
    <row r="171" spans="1:3" ht="30" x14ac:dyDescent="0.25">
      <c r="A171" s="55" t="s">
        <v>1188</v>
      </c>
      <c r="B171" s="55" t="s">
        <v>1191</v>
      </c>
      <c r="C171" s="54">
        <v>161</v>
      </c>
    </row>
    <row r="172" spans="1:3" ht="45" x14ac:dyDescent="0.25">
      <c r="A172" s="17" t="s">
        <v>1196</v>
      </c>
      <c r="B172" s="30" t="s">
        <v>1199</v>
      </c>
      <c r="C172" s="16">
        <v>162</v>
      </c>
    </row>
    <row r="173" spans="1:3" ht="45" x14ac:dyDescent="0.25">
      <c r="A173" s="17" t="s">
        <v>1196</v>
      </c>
      <c r="B173" s="30" t="s">
        <v>1206</v>
      </c>
      <c r="C173" s="16">
        <v>163</v>
      </c>
    </row>
    <row r="174" spans="1:3" ht="45" x14ac:dyDescent="0.25">
      <c r="A174" s="17" t="s">
        <v>1196</v>
      </c>
      <c r="B174" s="30" t="s">
        <v>1212</v>
      </c>
      <c r="C174" s="16">
        <v>164</v>
      </c>
    </row>
    <row r="175" spans="1:3" ht="60" x14ac:dyDescent="0.25">
      <c r="A175" s="17" t="s">
        <v>1196</v>
      </c>
      <c r="B175" s="30" t="s">
        <v>1218</v>
      </c>
      <c r="C175" s="16">
        <v>165</v>
      </c>
    </row>
    <row r="176" spans="1:3" ht="45" x14ac:dyDescent="0.25">
      <c r="A176" s="17" t="s">
        <v>1196</v>
      </c>
      <c r="B176" s="30" t="s">
        <v>1225</v>
      </c>
      <c r="C176" s="16">
        <v>166</v>
      </c>
    </row>
    <row r="177" spans="1:3" ht="60" x14ac:dyDescent="0.25">
      <c r="A177" s="17" t="s">
        <v>1196</v>
      </c>
      <c r="B177" s="30" t="s">
        <v>1232</v>
      </c>
      <c r="C177" s="16">
        <v>167</v>
      </c>
    </row>
    <row r="178" spans="1:3" ht="45" x14ac:dyDescent="0.25">
      <c r="A178" s="17" t="s">
        <v>1196</v>
      </c>
      <c r="B178" s="30" t="s">
        <v>1236</v>
      </c>
      <c r="C178" s="16">
        <v>168</v>
      </c>
    </row>
    <row r="179" spans="1:3" ht="45" x14ac:dyDescent="0.25">
      <c r="A179" s="17" t="s">
        <v>1196</v>
      </c>
      <c r="B179" s="30" t="s">
        <v>1241</v>
      </c>
      <c r="C179" s="16">
        <v>169</v>
      </c>
    </row>
    <row r="180" spans="1:3" ht="60" x14ac:dyDescent="0.25">
      <c r="A180" s="17" t="s">
        <v>1196</v>
      </c>
      <c r="B180" s="30" t="s">
        <v>1248</v>
      </c>
      <c r="C180" s="16">
        <v>170</v>
      </c>
    </row>
    <row r="181" spans="1:3" ht="45" x14ac:dyDescent="0.25">
      <c r="A181" s="17" t="s">
        <v>1196</v>
      </c>
      <c r="B181" s="30" t="s">
        <v>1254</v>
      </c>
      <c r="C181" s="16">
        <v>171</v>
      </c>
    </row>
    <row r="182" spans="1:3" ht="60" x14ac:dyDescent="0.25">
      <c r="A182" s="17" t="s">
        <v>1196</v>
      </c>
      <c r="B182" s="30" t="s">
        <v>1258</v>
      </c>
      <c r="C182" s="16">
        <v>172</v>
      </c>
    </row>
    <row r="183" spans="1:3" ht="45" x14ac:dyDescent="0.25">
      <c r="A183" s="17" t="s">
        <v>1196</v>
      </c>
      <c r="B183" s="30" t="s">
        <v>1263</v>
      </c>
      <c r="C183" s="16">
        <v>173</v>
      </c>
    </row>
    <row r="184" spans="1:3" ht="45" x14ac:dyDescent="0.25">
      <c r="A184" s="17" t="s">
        <v>1196</v>
      </c>
      <c r="B184" s="30" t="s">
        <v>1266</v>
      </c>
      <c r="C184" s="16">
        <v>174</v>
      </c>
    </row>
    <row r="185" spans="1:3" ht="75" x14ac:dyDescent="0.25">
      <c r="A185" s="17" t="s">
        <v>1196</v>
      </c>
      <c r="B185" s="17" t="s">
        <v>1273</v>
      </c>
      <c r="C185" s="16" t="s">
        <v>1269</v>
      </c>
    </row>
    <row r="186" spans="1:3" ht="45" x14ac:dyDescent="0.25">
      <c r="A186" s="17" t="s">
        <v>1276</v>
      </c>
      <c r="B186" s="30" t="s">
        <v>1279</v>
      </c>
      <c r="C186" s="16">
        <v>175</v>
      </c>
    </row>
    <row r="187" spans="1:3" ht="45" x14ac:dyDescent="0.25">
      <c r="A187" s="17" t="s">
        <v>1276</v>
      </c>
      <c r="B187" s="30" t="s">
        <v>1284</v>
      </c>
      <c r="C187" s="16">
        <v>176</v>
      </c>
    </row>
    <row r="188" spans="1:3" ht="45" x14ac:dyDescent="0.25">
      <c r="A188" s="17" t="s">
        <v>1276</v>
      </c>
      <c r="B188" s="30" t="s">
        <v>1289</v>
      </c>
      <c r="C188" s="16">
        <v>177</v>
      </c>
    </row>
    <row r="189" spans="1:3" ht="45" x14ac:dyDescent="0.25">
      <c r="A189" s="17" t="s">
        <v>1276</v>
      </c>
      <c r="B189" s="30" t="s">
        <v>1294</v>
      </c>
      <c r="C189" s="16">
        <v>178</v>
      </c>
    </row>
    <row r="190" spans="1:3" ht="45" x14ac:dyDescent="0.25">
      <c r="A190" s="17" t="s">
        <v>1276</v>
      </c>
      <c r="B190" s="30" t="s">
        <v>1300</v>
      </c>
      <c r="C190" s="16">
        <v>179</v>
      </c>
    </row>
    <row r="191" spans="1:3" ht="45" x14ac:dyDescent="0.25">
      <c r="A191" s="17" t="s">
        <v>1276</v>
      </c>
      <c r="B191" s="30" t="s">
        <v>1304</v>
      </c>
      <c r="C191" s="16">
        <v>180</v>
      </c>
    </row>
    <row r="192" spans="1:3" ht="45" x14ac:dyDescent="0.25">
      <c r="A192" s="17" t="s">
        <v>1276</v>
      </c>
      <c r="B192" s="30" t="s">
        <v>1309</v>
      </c>
      <c r="C192" s="16">
        <v>181</v>
      </c>
    </row>
    <row r="193" spans="1:3" ht="45" x14ac:dyDescent="0.25">
      <c r="A193" s="17" t="s">
        <v>1276</v>
      </c>
      <c r="B193" s="30" t="s">
        <v>1314</v>
      </c>
      <c r="C193" s="16">
        <v>182</v>
      </c>
    </row>
    <row r="194" spans="1:3" ht="45" x14ac:dyDescent="0.25">
      <c r="A194" s="17" t="s">
        <v>1276</v>
      </c>
      <c r="B194" s="30" t="s">
        <v>1320</v>
      </c>
      <c r="C194" s="16">
        <v>183</v>
      </c>
    </row>
    <row r="195" spans="1:3" ht="45" x14ac:dyDescent="0.25">
      <c r="A195" s="17" t="s">
        <v>1276</v>
      </c>
      <c r="B195" s="30" t="s">
        <v>1325</v>
      </c>
      <c r="C195" s="16">
        <v>184</v>
      </c>
    </row>
    <row r="196" spans="1:3" ht="45" x14ac:dyDescent="0.25">
      <c r="A196" s="17" t="s">
        <v>1276</v>
      </c>
      <c r="B196" s="30" t="s">
        <v>1332</v>
      </c>
      <c r="C196" s="16" t="s">
        <v>1328</v>
      </c>
    </row>
    <row r="197" spans="1:3" ht="45" x14ac:dyDescent="0.25">
      <c r="A197" s="17" t="s">
        <v>1276</v>
      </c>
      <c r="B197" s="30" t="s">
        <v>1339</v>
      </c>
      <c r="C197" s="16" t="s">
        <v>1336</v>
      </c>
    </row>
    <row r="198" spans="1:3" ht="45" x14ac:dyDescent="0.25">
      <c r="A198" s="17" t="s">
        <v>1276</v>
      </c>
      <c r="B198" s="30" t="s">
        <v>1346</v>
      </c>
      <c r="C198" s="16" t="s">
        <v>1343</v>
      </c>
    </row>
    <row r="199" spans="1:3" ht="60" x14ac:dyDescent="0.25">
      <c r="A199" s="17" t="s">
        <v>1276</v>
      </c>
      <c r="B199" s="30" t="s">
        <v>1354</v>
      </c>
      <c r="C199" s="16" t="s">
        <v>1350</v>
      </c>
    </row>
    <row r="200" spans="1:3" ht="45" x14ac:dyDescent="0.25">
      <c r="A200" s="17" t="s">
        <v>1276</v>
      </c>
      <c r="B200" s="30" t="s">
        <v>1361</v>
      </c>
      <c r="C200" s="16" t="s">
        <v>1358</v>
      </c>
    </row>
    <row r="201" spans="1:3" ht="45" x14ac:dyDescent="0.25">
      <c r="A201" s="17" t="s">
        <v>1276</v>
      </c>
      <c r="B201" s="30" t="s">
        <v>1368</v>
      </c>
      <c r="C201" s="16" t="s">
        <v>1365</v>
      </c>
    </row>
    <row r="202" spans="1:3" ht="45" x14ac:dyDescent="0.25">
      <c r="A202" s="17" t="s">
        <v>1276</v>
      </c>
      <c r="B202" s="30" t="s">
        <v>1375</v>
      </c>
      <c r="C202" s="16" t="s">
        <v>1372</v>
      </c>
    </row>
    <row r="203" spans="1:3" ht="30" x14ac:dyDescent="0.25">
      <c r="A203" s="17" t="s">
        <v>1379</v>
      </c>
      <c r="B203" s="17" t="s">
        <v>1382</v>
      </c>
      <c r="C203" s="16">
        <v>185</v>
      </c>
    </row>
    <row r="204" spans="1:3" ht="60" x14ac:dyDescent="0.25">
      <c r="A204" s="17" t="s">
        <v>1379</v>
      </c>
      <c r="B204" s="17" t="s">
        <v>1388</v>
      </c>
      <c r="C204" s="16">
        <v>186</v>
      </c>
    </row>
    <row r="205" spans="1:3" ht="30" x14ac:dyDescent="0.25">
      <c r="A205" s="17" t="s">
        <v>1379</v>
      </c>
      <c r="B205" s="17" t="s">
        <v>1395</v>
      </c>
      <c r="C205" s="16">
        <v>187</v>
      </c>
    </row>
    <row r="206" spans="1:3" ht="30" x14ac:dyDescent="0.25">
      <c r="A206" s="17" t="s">
        <v>1379</v>
      </c>
      <c r="B206" s="17" t="s">
        <v>1402</v>
      </c>
      <c r="C206" s="16">
        <v>188</v>
      </c>
    </row>
    <row r="207" spans="1:3" ht="45" x14ac:dyDescent="0.25">
      <c r="A207" s="17" t="s">
        <v>1379</v>
      </c>
      <c r="B207" s="17" t="s">
        <v>1408</v>
      </c>
      <c r="C207" s="16">
        <v>189</v>
      </c>
    </row>
    <row r="208" spans="1:3" ht="30" x14ac:dyDescent="0.25">
      <c r="A208" s="17" t="s">
        <v>1379</v>
      </c>
      <c r="B208" s="17" t="s">
        <v>1414</v>
      </c>
      <c r="C208" s="16">
        <v>190</v>
      </c>
    </row>
    <row r="209" spans="1:3" ht="30.75" thickBot="1" x14ac:dyDescent="0.3">
      <c r="A209" s="61" t="s">
        <v>1379</v>
      </c>
      <c r="B209" s="61" t="s">
        <v>1420</v>
      </c>
      <c r="C209" s="60" t="s">
        <v>1418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P75"/>
  <sheetViews>
    <sheetView showGridLines="0" showRowColHeaders="0" zoomScale="80" zoomScaleNormal="80" workbookViewId="0">
      <selection sqref="A1:P1"/>
    </sheetView>
  </sheetViews>
  <sheetFormatPr baseColWidth="10" defaultColWidth="0" defaultRowHeight="15" zeroHeight="1" x14ac:dyDescent="0.25"/>
  <cols>
    <col min="1" max="1" width="5.7109375" customWidth="1"/>
    <col min="2" max="3" width="11.42578125" customWidth="1"/>
    <col min="4" max="4" width="14.28515625" customWidth="1"/>
    <col min="5" max="10" width="11.42578125" customWidth="1"/>
    <col min="11" max="11" width="14.28515625" customWidth="1"/>
    <col min="12" max="15" width="11.42578125" customWidth="1"/>
    <col min="16" max="16" width="5.7109375" customWidth="1"/>
    <col min="17" max="16384" width="11.42578125" hidden="1"/>
  </cols>
  <sheetData>
    <row r="1" spans="1:16" ht="30" customHeight="1" x14ac:dyDescent="0.25">
      <c r="A1" s="136"/>
      <c r="B1" s="136"/>
      <c r="C1" s="136"/>
      <c r="D1" s="136"/>
      <c r="E1" s="136"/>
      <c r="F1" s="136"/>
      <c r="G1" s="136"/>
      <c r="H1" s="136"/>
      <c r="I1" s="136"/>
      <c r="J1" s="136"/>
      <c r="K1" s="136"/>
      <c r="L1" s="136"/>
      <c r="M1" s="136"/>
      <c r="N1" s="136"/>
      <c r="O1" s="136"/>
      <c r="P1" s="136"/>
    </row>
    <row r="2" spans="1:16" ht="30" customHeight="1" x14ac:dyDescent="0.25">
      <c r="A2" s="136"/>
      <c r="B2" s="221" t="s">
        <v>3</v>
      </c>
      <c r="C2" s="221"/>
      <c r="D2" s="221"/>
      <c r="E2" s="221"/>
      <c r="F2" s="221"/>
      <c r="G2" s="221"/>
      <c r="H2" s="221"/>
      <c r="I2" s="221"/>
      <c r="J2" s="221"/>
      <c r="K2" s="221"/>
      <c r="L2" s="221"/>
      <c r="M2" s="221"/>
      <c r="N2" s="221"/>
      <c r="O2" s="221"/>
      <c r="P2" s="136"/>
    </row>
    <row r="3" spans="1:16" ht="7.5" customHeight="1" thickBot="1" x14ac:dyDescent="0.3">
      <c r="A3" s="136"/>
      <c r="B3" s="8"/>
      <c r="C3" s="8"/>
      <c r="D3" s="8"/>
      <c r="E3" s="8"/>
      <c r="F3" s="8"/>
      <c r="G3" s="8"/>
      <c r="H3" s="8"/>
      <c r="I3" s="8"/>
      <c r="J3" s="8"/>
      <c r="K3" s="8"/>
      <c r="L3" s="8"/>
      <c r="M3" s="8"/>
      <c r="N3" s="8"/>
      <c r="O3" s="8"/>
      <c r="P3" s="136"/>
    </row>
    <row r="4" spans="1:16" ht="15" customHeight="1" x14ac:dyDescent="0.25">
      <c r="A4" s="136"/>
      <c r="B4" s="3"/>
      <c r="C4" s="4"/>
      <c r="D4" s="4"/>
      <c r="E4" s="212" t="s">
        <v>1</v>
      </c>
      <c r="F4" s="213"/>
      <c r="G4" s="213"/>
      <c r="H4" s="214"/>
      <c r="I4" s="4"/>
      <c r="J4" s="4"/>
      <c r="K4" s="4"/>
      <c r="L4" s="213" t="s">
        <v>2</v>
      </c>
      <c r="M4" s="213"/>
      <c r="N4" s="213"/>
      <c r="O4" s="214"/>
      <c r="P4" s="136"/>
    </row>
    <row r="5" spans="1:16" ht="15" customHeight="1" x14ac:dyDescent="0.25">
      <c r="A5" s="136"/>
      <c r="B5" s="5"/>
      <c r="C5" s="2"/>
      <c r="D5" s="2"/>
      <c r="E5" s="215"/>
      <c r="F5" s="216"/>
      <c r="G5" s="216"/>
      <c r="H5" s="217"/>
      <c r="I5" s="2"/>
      <c r="J5" s="2"/>
      <c r="K5" s="2"/>
      <c r="L5" s="216"/>
      <c r="M5" s="216"/>
      <c r="N5" s="216"/>
      <c r="O5" s="217"/>
      <c r="P5" s="136"/>
    </row>
    <row r="6" spans="1:16" ht="15" customHeight="1" x14ac:dyDescent="0.25">
      <c r="A6" s="136"/>
      <c r="B6" s="5"/>
      <c r="C6" s="2"/>
      <c r="D6" s="2"/>
      <c r="E6" s="215"/>
      <c r="F6" s="216"/>
      <c r="G6" s="216"/>
      <c r="H6" s="217"/>
      <c r="I6" s="2"/>
      <c r="J6" s="2"/>
      <c r="K6" s="2"/>
      <c r="L6" s="216"/>
      <c r="M6" s="216"/>
      <c r="N6" s="216"/>
      <c r="O6" s="217"/>
      <c r="P6" s="136"/>
    </row>
    <row r="7" spans="1:16" ht="15" customHeight="1" x14ac:dyDescent="0.25">
      <c r="A7" s="136"/>
      <c r="B7" s="5"/>
      <c r="C7" s="2"/>
      <c r="D7" s="2"/>
      <c r="E7" s="215"/>
      <c r="F7" s="216"/>
      <c r="G7" s="216"/>
      <c r="H7" s="217"/>
      <c r="I7" s="2"/>
      <c r="J7" s="2"/>
      <c r="K7" s="2"/>
      <c r="L7" s="216"/>
      <c r="M7" s="216"/>
      <c r="N7" s="216"/>
      <c r="O7" s="217"/>
      <c r="P7" s="136"/>
    </row>
    <row r="8" spans="1:16" ht="15" customHeight="1" x14ac:dyDescent="0.25">
      <c r="A8" s="136"/>
      <c r="B8" s="5"/>
      <c r="C8" s="2"/>
      <c r="D8" s="2"/>
      <c r="E8" s="215"/>
      <c r="F8" s="216"/>
      <c r="G8" s="216"/>
      <c r="H8" s="217"/>
      <c r="I8" s="2"/>
      <c r="J8" s="2"/>
      <c r="K8" s="2"/>
      <c r="L8" s="216"/>
      <c r="M8" s="216"/>
      <c r="N8" s="216"/>
      <c r="O8" s="217"/>
      <c r="P8" s="136"/>
    </row>
    <row r="9" spans="1:16" ht="15" customHeight="1" x14ac:dyDescent="0.25">
      <c r="A9" s="136"/>
      <c r="B9" s="5"/>
      <c r="C9" s="2"/>
      <c r="D9" s="2"/>
      <c r="E9" s="215"/>
      <c r="F9" s="216"/>
      <c r="G9" s="216"/>
      <c r="H9" s="217"/>
      <c r="I9" s="2"/>
      <c r="J9" s="2"/>
      <c r="K9" s="2"/>
      <c r="L9" s="216"/>
      <c r="M9" s="216"/>
      <c r="N9" s="216"/>
      <c r="O9" s="217"/>
      <c r="P9" s="136"/>
    </row>
    <row r="10" spans="1:16" ht="15" customHeight="1" x14ac:dyDescent="0.25">
      <c r="A10" s="136"/>
      <c r="B10" s="5"/>
      <c r="C10" s="2"/>
      <c r="D10" s="2"/>
      <c r="E10" s="215"/>
      <c r="F10" s="216"/>
      <c r="G10" s="216"/>
      <c r="H10" s="217"/>
      <c r="I10" s="2"/>
      <c r="J10" s="2"/>
      <c r="K10" s="2"/>
      <c r="L10" s="216"/>
      <c r="M10" s="216"/>
      <c r="N10" s="216"/>
      <c r="O10" s="217"/>
      <c r="P10" s="136"/>
    </row>
    <row r="11" spans="1:16" ht="15.75" customHeight="1" thickBot="1" x14ac:dyDescent="0.3">
      <c r="A11" s="136"/>
      <c r="B11" s="6"/>
      <c r="C11" s="7"/>
      <c r="D11" s="7"/>
      <c r="E11" s="218"/>
      <c r="F11" s="219"/>
      <c r="G11" s="219"/>
      <c r="H11" s="220"/>
      <c r="I11" s="7"/>
      <c r="J11" s="7"/>
      <c r="K11" s="7"/>
      <c r="L11" s="219"/>
      <c r="M11" s="219"/>
      <c r="N11" s="219"/>
      <c r="O11" s="220"/>
      <c r="P11" s="136"/>
    </row>
    <row r="12" spans="1:16" x14ac:dyDescent="0.25">
      <c r="A12" s="136"/>
      <c r="B12" s="136"/>
      <c r="C12" s="136"/>
      <c r="D12" s="136"/>
      <c r="E12" s="136"/>
      <c r="F12" s="136"/>
      <c r="G12" s="136"/>
      <c r="H12" s="136"/>
      <c r="I12" s="136"/>
      <c r="J12" s="136"/>
      <c r="K12" s="136"/>
      <c r="L12" s="136"/>
      <c r="M12" s="136"/>
      <c r="N12" s="136"/>
      <c r="O12" s="136"/>
      <c r="P12" s="136"/>
    </row>
    <row r="13" spans="1:16" x14ac:dyDescent="0.25">
      <c r="A13" s="136"/>
      <c r="P13" s="136"/>
    </row>
    <row r="14" spans="1:16" x14ac:dyDescent="0.25">
      <c r="A14" s="136"/>
      <c r="P14" s="136"/>
    </row>
    <row r="15" spans="1:16" x14ac:dyDescent="0.25">
      <c r="A15" s="136"/>
      <c r="P15" s="136"/>
    </row>
    <row r="16" spans="1:16" x14ac:dyDescent="0.25">
      <c r="A16" s="136"/>
      <c r="P16" s="136"/>
    </row>
    <row r="17" spans="1:16" x14ac:dyDescent="0.25">
      <c r="A17" s="136"/>
      <c r="P17" s="136"/>
    </row>
    <row r="18" spans="1:16" x14ac:dyDescent="0.25">
      <c r="A18" s="136"/>
      <c r="P18" s="136"/>
    </row>
    <row r="19" spans="1:16" x14ac:dyDescent="0.25">
      <c r="A19" s="136"/>
      <c r="P19" s="136"/>
    </row>
    <row r="20" spans="1:16" x14ac:dyDescent="0.25">
      <c r="A20" s="136"/>
      <c r="P20" s="136"/>
    </row>
    <row r="21" spans="1:16" x14ac:dyDescent="0.25">
      <c r="A21" s="136"/>
      <c r="P21" s="136"/>
    </row>
    <row r="22" spans="1:16" x14ac:dyDescent="0.25">
      <c r="A22" s="136"/>
      <c r="P22" s="136"/>
    </row>
    <row r="23" spans="1:16" x14ac:dyDescent="0.25">
      <c r="A23" s="136"/>
      <c r="P23" s="136"/>
    </row>
    <row r="24" spans="1:16" x14ac:dyDescent="0.25">
      <c r="A24" s="136"/>
      <c r="P24" s="136"/>
    </row>
    <row r="25" spans="1:16" x14ac:dyDescent="0.25">
      <c r="A25" s="136"/>
      <c r="P25" s="136"/>
    </row>
    <row r="26" spans="1:16" x14ac:dyDescent="0.25">
      <c r="A26" s="136"/>
      <c r="P26" s="136"/>
    </row>
    <row r="27" spans="1:16" x14ac:dyDescent="0.25">
      <c r="A27" s="136"/>
      <c r="P27" s="136"/>
    </row>
    <row r="28" spans="1:16" x14ac:dyDescent="0.25">
      <c r="A28" s="136"/>
      <c r="P28" s="136"/>
    </row>
    <row r="29" spans="1:16" x14ac:dyDescent="0.25">
      <c r="A29" s="136"/>
      <c r="P29" s="136"/>
    </row>
    <row r="30" spans="1:16" x14ac:dyDescent="0.25">
      <c r="A30" s="136"/>
      <c r="P30" s="136"/>
    </row>
    <row r="31" spans="1:16" x14ac:dyDescent="0.25">
      <c r="A31" s="136"/>
      <c r="P31" s="136"/>
    </row>
    <row r="32" spans="1:16" x14ac:dyDescent="0.25">
      <c r="A32" s="136"/>
      <c r="P32" s="136"/>
    </row>
    <row r="33" spans="1:16" x14ac:dyDescent="0.25">
      <c r="A33" s="136"/>
      <c r="P33" s="136"/>
    </row>
    <row r="34" spans="1:16" x14ac:dyDescent="0.25">
      <c r="A34" s="136"/>
      <c r="P34" s="136"/>
    </row>
    <row r="35" spans="1:16" x14ac:dyDescent="0.25">
      <c r="A35" s="136"/>
      <c r="P35" s="136"/>
    </row>
    <row r="36" spans="1:16" x14ac:dyDescent="0.25">
      <c r="A36" s="136"/>
      <c r="P36" s="136"/>
    </row>
    <row r="37" spans="1:16" x14ac:dyDescent="0.25">
      <c r="A37" s="136"/>
      <c r="P37" s="136"/>
    </row>
    <row r="38" spans="1:16" x14ac:dyDescent="0.25">
      <c r="A38" s="136"/>
      <c r="P38" s="136"/>
    </row>
    <row r="39" spans="1:16" x14ac:dyDescent="0.25">
      <c r="A39" s="136"/>
      <c r="P39" s="136"/>
    </row>
    <row r="40" spans="1:16" x14ac:dyDescent="0.25">
      <c r="A40" s="136"/>
      <c r="P40" s="136"/>
    </row>
    <row r="41" spans="1:16" x14ac:dyDescent="0.25">
      <c r="A41" s="136"/>
      <c r="P41" s="136"/>
    </row>
    <row r="42" spans="1:16" x14ac:dyDescent="0.25">
      <c r="A42" s="136"/>
      <c r="P42" s="136"/>
    </row>
    <row r="43" spans="1:16" x14ac:dyDescent="0.25">
      <c r="A43" s="136"/>
      <c r="P43" s="136"/>
    </row>
    <row r="44" spans="1:16" ht="52.5" customHeight="1" x14ac:dyDescent="0.25">
      <c r="A44" s="136"/>
      <c r="B44" s="136"/>
      <c r="C44" s="136"/>
      <c r="D44" s="136"/>
      <c r="E44" s="136"/>
      <c r="F44" s="136"/>
      <c r="G44" s="136"/>
      <c r="H44" s="136"/>
      <c r="I44" s="136"/>
      <c r="J44" s="136"/>
      <c r="K44" s="136"/>
      <c r="L44" s="136"/>
      <c r="M44" s="136"/>
      <c r="N44" s="136"/>
      <c r="O44" s="136"/>
      <c r="P44" s="136"/>
    </row>
    <row r="45" spans="1:16" ht="30" customHeight="1" x14ac:dyDescent="0.25">
      <c r="A45" s="136"/>
      <c r="B45" s="136"/>
      <c r="C45" s="136"/>
      <c r="D45" s="136"/>
      <c r="E45" s="136"/>
      <c r="F45" s="136"/>
      <c r="G45" s="136"/>
      <c r="H45" s="136"/>
      <c r="I45" s="136"/>
      <c r="J45" s="136"/>
      <c r="K45" s="136"/>
      <c r="L45" s="136"/>
      <c r="M45" s="136"/>
      <c r="N45" s="136"/>
      <c r="O45" s="136"/>
      <c r="P45" s="136"/>
    </row>
    <row r="46" spans="1:16" hidden="1" x14ac:dyDescent="0.25"/>
    <row r="47" spans="1:16" hidden="1" x14ac:dyDescent="0.25"/>
    <row r="48" spans="1:16"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sheetData>
  <sheetProtection algorithmName="SHA-512" hashValue="YkyoIDxVvPH9PBnGb7rVpjbr6BBY1WXXzkwvxxqa7BZGZcE5nqXeCgyCzmVmXW/P416ANH8QF3bRuFeZoX7PuA==" saltValue="60I6KaN+88zWy5K8IsOuWg==" spinCount="100000" sheet="1" objects="1" scenarios="1"/>
  <mergeCells count="9">
    <mergeCell ref="A45:P45"/>
    <mergeCell ref="E4:H11"/>
    <mergeCell ref="L4:O11"/>
    <mergeCell ref="A1:P1"/>
    <mergeCell ref="B2:O2"/>
    <mergeCell ref="P2:P43"/>
    <mergeCell ref="A2:A43"/>
    <mergeCell ref="A44:P44"/>
    <mergeCell ref="B12:O12"/>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Q42"/>
  <sheetViews>
    <sheetView showGridLines="0" showRowColHeaders="0" zoomScale="80" zoomScaleNormal="80" workbookViewId="0">
      <selection sqref="A1:Q1"/>
    </sheetView>
  </sheetViews>
  <sheetFormatPr baseColWidth="10" defaultColWidth="0" defaultRowHeight="15" zeroHeight="1" x14ac:dyDescent="0.25"/>
  <cols>
    <col min="1" max="1" width="5.7109375" customWidth="1"/>
    <col min="2" max="16" width="11.42578125" customWidth="1"/>
    <col min="17" max="17" width="5.7109375" customWidth="1"/>
    <col min="18" max="16384" width="11.42578125" hidden="1"/>
  </cols>
  <sheetData>
    <row r="1" spans="1:17" ht="30" customHeight="1" x14ac:dyDescent="0.25">
      <c r="A1" s="136"/>
      <c r="B1" s="136"/>
      <c r="C1" s="136"/>
      <c r="D1" s="136"/>
      <c r="E1" s="136"/>
      <c r="F1" s="136"/>
      <c r="G1" s="136"/>
      <c r="H1" s="136"/>
      <c r="I1" s="136"/>
      <c r="J1" s="136"/>
      <c r="K1" s="136"/>
      <c r="L1" s="136"/>
      <c r="M1" s="136"/>
      <c r="N1" s="136"/>
      <c r="O1" s="136"/>
      <c r="P1" s="136"/>
      <c r="Q1" s="136"/>
    </row>
    <row r="2" spans="1:17" x14ac:dyDescent="0.25">
      <c r="A2" s="136"/>
      <c r="Q2" s="136"/>
    </row>
    <row r="3" spans="1:17" x14ac:dyDescent="0.25">
      <c r="A3" s="136"/>
      <c r="Q3" s="136"/>
    </row>
    <row r="4" spans="1:17" x14ac:dyDescent="0.25">
      <c r="A4" s="136"/>
      <c r="Q4" s="136"/>
    </row>
    <row r="5" spans="1:17" x14ac:dyDescent="0.25">
      <c r="A5" s="136"/>
      <c r="Q5" s="136"/>
    </row>
    <row r="6" spans="1:17" x14ac:dyDescent="0.25">
      <c r="A6" s="136"/>
      <c r="Q6" s="136"/>
    </row>
    <row r="7" spans="1:17" x14ac:dyDescent="0.25">
      <c r="A7" s="136"/>
      <c r="Q7" s="136"/>
    </row>
    <row r="8" spans="1:17" x14ac:dyDescent="0.25">
      <c r="A8" s="136"/>
      <c r="Q8" s="136"/>
    </row>
    <row r="9" spans="1:17" x14ac:dyDescent="0.25">
      <c r="A9" s="136"/>
      <c r="Q9" s="136"/>
    </row>
    <row r="10" spans="1:17" x14ac:dyDescent="0.25">
      <c r="A10" s="136"/>
      <c r="Q10" s="136"/>
    </row>
    <row r="11" spans="1:17" x14ac:dyDescent="0.25">
      <c r="A11" s="136"/>
      <c r="Q11" s="136"/>
    </row>
    <row r="12" spans="1:17" x14ac:dyDescent="0.25">
      <c r="A12" s="136"/>
      <c r="Q12" s="136"/>
    </row>
    <row r="13" spans="1:17" x14ac:dyDescent="0.25">
      <c r="A13" s="136"/>
      <c r="Q13" s="136"/>
    </row>
    <row r="14" spans="1:17" x14ac:dyDescent="0.25">
      <c r="A14" s="136"/>
      <c r="Q14" s="136"/>
    </row>
    <row r="15" spans="1:17" x14ac:dyDescent="0.25">
      <c r="A15" s="136"/>
      <c r="Q15" s="136"/>
    </row>
    <row r="16" spans="1:17" x14ac:dyDescent="0.25">
      <c r="A16" s="136"/>
      <c r="Q16" s="136"/>
    </row>
    <row r="17" spans="1:17" x14ac:dyDescent="0.25">
      <c r="A17" s="136"/>
      <c r="Q17" s="136"/>
    </row>
    <row r="18" spans="1:17" x14ac:dyDescent="0.25">
      <c r="A18" s="136"/>
      <c r="Q18" s="136"/>
    </row>
    <row r="19" spans="1:17" x14ac:dyDescent="0.25">
      <c r="A19" s="136"/>
      <c r="Q19" s="136"/>
    </row>
    <row r="20" spans="1:17" x14ac:dyDescent="0.25">
      <c r="A20" s="136"/>
      <c r="Q20" s="136"/>
    </row>
    <row r="21" spans="1:17" x14ac:dyDescent="0.25">
      <c r="A21" s="136"/>
      <c r="Q21" s="136"/>
    </row>
    <row r="22" spans="1:17" x14ac:dyDescent="0.25">
      <c r="A22" s="136"/>
      <c r="Q22" s="136"/>
    </row>
    <row r="23" spans="1:17" x14ac:dyDescent="0.25">
      <c r="A23" s="136"/>
      <c r="Q23" s="136"/>
    </row>
    <row r="24" spans="1:17" x14ac:dyDescent="0.25">
      <c r="A24" s="136"/>
      <c r="Q24" s="136"/>
    </row>
    <row r="25" spans="1:17" x14ac:dyDescent="0.25">
      <c r="A25" s="136"/>
      <c r="Q25" s="136"/>
    </row>
    <row r="26" spans="1:17" x14ac:dyDescent="0.25">
      <c r="A26" s="136"/>
      <c r="Q26" s="136"/>
    </row>
    <row r="27" spans="1:17" x14ac:dyDescent="0.25">
      <c r="A27" s="136"/>
      <c r="Q27" s="136"/>
    </row>
    <row r="28" spans="1:17" x14ac:dyDescent="0.25">
      <c r="A28" s="136"/>
      <c r="Q28" s="136"/>
    </row>
    <row r="29" spans="1:17" x14ac:dyDescent="0.25">
      <c r="A29" s="136"/>
      <c r="Q29" s="136"/>
    </row>
    <row r="30" spans="1:17" x14ac:dyDescent="0.25">
      <c r="A30" s="136"/>
      <c r="Q30" s="136"/>
    </row>
    <row r="31" spans="1:17" x14ac:dyDescent="0.25">
      <c r="A31" s="136"/>
      <c r="Q31" s="136"/>
    </row>
    <row r="32" spans="1:17" x14ac:dyDescent="0.25">
      <c r="A32" s="136"/>
      <c r="Q32" s="136"/>
    </row>
    <row r="33" spans="1:17" x14ac:dyDescent="0.25">
      <c r="A33" s="136"/>
      <c r="Q33" s="136"/>
    </row>
    <row r="34" spans="1:17" x14ac:dyDescent="0.25">
      <c r="A34" s="136"/>
      <c r="Q34" s="136"/>
    </row>
    <row r="35" spans="1:17" x14ac:dyDescent="0.25">
      <c r="A35" s="136"/>
      <c r="Q35" s="136"/>
    </row>
    <row r="36" spans="1:17" x14ac:dyDescent="0.25">
      <c r="A36" s="136"/>
      <c r="Q36" s="136"/>
    </row>
    <row r="37" spans="1:17" x14ac:dyDescent="0.25">
      <c r="A37" s="136"/>
      <c r="Q37" s="136"/>
    </row>
    <row r="38" spans="1:17" x14ac:dyDescent="0.25">
      <c r="A38" s="136"/>
      <c r="Q38" s="136"/>
    </row>
    <row r="39" spans="1:17" x14ac:dyDescent="0.25">
      <c r="A39" s="136"/>
      <c r="Q39" s="136"/>
    </row>
    <row r="40" spans="1:17" x14ac:dyDescent="0.25">
      <c r="A40" s="136"/>
      <c r="Q40" s="136"/>
    </row>
    <row r="41" spans="1:17" ht="52.5" customHeight="1" x14ac:dyDescent="0.25">
      <c r="A41" s="1"/>
      <c r="Q41" s="1"/>
    </row>
    <row r="42" spans="1:17" ht="30" customHeight="1" x14ac:dyDescent="0.25">
      <c r="A42" s="136"/>
      <c r="B42" s="136"/>
      <c r="C42" s="136"/>
      <c r="D42" s="136"/>
      <c r="E42" s="136"/>
      <c r="F42" s="136"/>
      <c r="G42" s="136"/>
      <c r="H42" s="136"/>
      <c r="I42" s="136"/>
      <c r="J42" s="136"/>
      <c r="K42" s="136"/>
      <c r="L42" s="136"/>
      <c r="M42" s="136"/>
      <c r="N42" s="136"/>
      <c r="O42" s="136"/>
      <c r="P42" s="136"/>
      <c r="Q42" s="136"/>
    </row>
  </sheetData>
  <sheetProtection algorithmName="SHA-512" hashValue="qcCv4FNFP9M+ayvi931oev83Xr2M2IqKx3NChlJtSUrfV/s2DjFN59BscKI/p5q3E28curdjTf9exIH47Rjpyw==" saltValue="SDW18gDHu9ln1BZoKdFMuw==" spinCount="100000" sheet="1" objects="1" scenarios="1"/>
  <mergeCells count="4">
    <mergeCell ref="A1:Q1"/>
    <mergeCell ref="A42:Q42"/>
    <mergeCell ref="A2:A40"/>
    <mergeCell ref="Q2:Q40"/>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BI224"/>
  <sheetViews>
    <sheetView topLeftCell="AZ1" zoomScale="60" zoomScaleNormal="60" workbookViewId="0">
      <selection activeCell="BO205" sqref="BO205"/>
    </sheetView>
  </sheetViews>
  <sheetFormatPr baseColWidth="10" defaultRowHeight="14.25" customHeight="1" x14ac:dyDescent="0.25"/>
  <cols>
    <col min="1" max="1" width="50" style="15" customWidth="1"/>
    <col min="2" max="2" width="11.5703125" style="15" customWidth="1"/>
    <col min="3" max="3" width="42.85546875" style="15" customWidth="1"/>
    <col min="4" max="8" width="35.7109375" style="15" customWidth="1"/>
    <col min="9" max="11" width="50" style="15" customWidth="1"/>
    <col min="12" max="12" width="21.42578125" style="15" customWidth="1"/>
    <col min="13" max="15" width="31.42578125" style="15" customWidth="1"/>
    <col min="16" max="60" width="17.5703125" style="25" customWidth="1"/>
    <col min="61" max="16384" width="11.42578125" style="25"/>
  </cols>
  <sheetData>
    <row r="1" spans="1:61" ht="14.25" customHeight="1" thickBot="1" x14ac:dyDescent="0.3">
      <c r="A1" s="15">
        <v>1</v>
      </c>
      <c r="B1" s="15">
        <v>2</v>
      </c>
      <c r="C1" s="15">
        <v>3</v>
      </c>
      <c r="D1" s="15">
        <v>4</v>
      </c>
      <c r="E1" s="15">
        <v>5</v>
      </c>
      <c r="F1" s="15">
        <v>6</v>
      </c>
      <c r="G1" s="15">
        <v>7</v>
      </c>
      <c r="H1" s="15">
        <v>8</v>
      </c>
      <c r="I1" s="15">
        <v>9</v>
      </c>
      <c r="J1" s="15">
        <v>10</v>
      </c>
      <c r="K1" s="15">
        <v>11</v>
      </c>
      <c r="L1" s="15">
        <v>12</v>
      </c>
      <c r="M1" s="15">
        <v>13</v>
      </c>
      <c r="N1" s="15">
        <v>14</v>
      </c>
      <c r="O1" s="15">
        <v>15</v>
      </c>
      <c r="P1" s="15">
        <v>16</v>
      </c>
      <c r="Q1" s="15">
        <v>17</v>
      </c>
      <c r="R1" s="15">
        <v>18</v>
      </c>
      <c r="S1" s="15">
        <v>19</v>
      </c>
      <c r="T1" s="15">
        <v>20</v>
      </c>
      <c r="U1" s="15">
        <v>21</v>
      </c>
      <c r="V1" s="15">
        <v>22</v>
      </c>
      <c r="W1" s="15">
        <v>23</v>
      </c>
      <c r="X1" s="15">
        <v>24</v>
      </c>
      <c r="Y1" s="15">
        <v>25</v>
      </c>
      <c r="Z1" s="15">
        <v>26</v>
      </c>
      <c r="AA1" s="15">
        <v>27</v>
      </c>
      <c r="AB1" s="15">
        <v>28</v>
      </c>
      <c r="AC1" s="15">
        <v>29</v>
      </c>
      <c r="AD1" s="15">
        <v>30</v>
      </c>
      <c r="AE1" s="15">
        <v>31</v>
      </c>
      <c r="AF1" s="15">
        <v>32</v>
      </c>
      <c r="AG1" s="15">
        <v>33</v>
      </c>
      <c r="AH1" s="15">
        <v>34</v>
      </c>
      <c r="AI1" s="15">
        <v>35</v>
      </c>
      <c r="AJ1" s="15">
        <v>36</v>
      </c>
      <c r="AK1" s="15">
        <v>37</v>
      </c>
      <c r="AL1" s="15">
        <v>38</v>
      </c>
      <c r="AM1" s="15">
        <v>39</v>
      </c>
      <c r="AN1" s="15">
        <v>40</v>
      </c>
      <c r="AO1" s="15">
        <v>41</v>
      </c>
      <c r="AP1" s="15">
        <v>42</v>
      </c>
      <c r="AQ1" s="15">
        <v>43</v>
      </c>
      <c r="AR1" s="15">
        <v>44</v>
      </c>
      <c r="AS1" s="15">
        <v>45</v>
      </c>
      <c r="AT1" s="15">
        <v>46</v>
      </c>
      <c r="AU1" s="15">
        <v>47</v>
      </c>
      <c r="AV1" s="15">
        <v>48</v>
      </c>
      <c r="AW1" s="15">
        <v>49</v>
      </c>
      <c r="AX1" s="15">
        <v>50</v>
      </c>
      <c r="AY1" s="15">
        <v>51</v>
      </c>
      <c r="AZ1" s="15">
        <v>52</v>
      </c>
      <c r="BA1" s="15">
        <v>53</v>
      </c>
      <c r="BB1" s="15">
        <v>54</v>
      </c>
      <c r="BC1" s="15">
        <v>55</v>
      </c>
      <c r="BD1" s="15">
        <v>56</v>
      </c>
      <c r="BE1" s="15">
        <v>57</v>
      </c>
      <c r="BF1" s="15">
        <v>58</v>
      </c>
      <c r="BG1" s="15">
        <v>59</v>
      </c>
      <c r="BH1" s="15">
        <v>60</v>
      </c>
      <c r="BI1" s="15">
        <v>61</v>
      </c>
    </row>
    <row r="2" spans="1:61" s="15" customFormat="1" ht="47.25" x14ac:dyDescent="0.25">
      <c r="A2" s="11" t="s">
        <v>74</v>
      </c>
      <c r="B2" s="10" t="s">
        <v>67</v>
      </c>
      <c r="C2" s="11" t="s">
        <v>68</v>
      </c>
      <c r="D2" s="11" t="s">
        <v>69</v>
      </c>
      <c r="E2" s="11" t="s">
        <v>70</v>
      </c>
      <c r="F2" s="11" t="s">
        <v>71</v>
      </c>
      <c r="G2" s="11" t="s">
        <v>72</v>
      </c>
      <c r="H2" s="11" t="s">
        <v>73</v>
      </c>
      <c r="I2" s="11" t="s">
        <v>74</v>
      </c>
      <c r="J2" s="11" t="s">
        <v>75</v>
      </c>
      <c r="K2" s="12" t="s">
        <v>76</v>
      </c>
      <c r="L2" s="12" t="s">
        <v>77</v>
      </c>
      <c r="M2" s="12" t="s">
        <v>78</v>
      </c>
      <c r="N2" s="12" t="s">
        <v>79</v>
      </c>
      <c r="O2" s="13" t="s">
        <v>80</v>
      </c>
      <c r="P2" s="13" t="s">
        <v>81</v>
      </c>
      <c r="Q2" s="13" t="s">
        <v>82</v>
      </c>
      <c r="R2" s="13" t="s">
        <v>83</v>
      </c>
      <c r="S2" s="13" t="s">
        <v>84</v>
      </c>
      <c r="T2" s="13" t="s">
        <v>85</v>
      </c>
      <c r="U2" s="13" t="s">
        <v>86</v>
      </c>
      <c r="V2" s="13" t="s">
        <v>87</v>
      </c>
      <c r="W2" s="13" t="s">
        <v>88</v>
      </c>
      <c r="X2" s="13" t="s">
        <v>89</v>
      </c>
      <c r="Y2" s="13" t="s">
        <v>90</v>
      </c>
      <c r="Z2" s="13" t="s">
        <v>91</v>
      </c>
      <c r="AA2" s="13" t="s">
        <v>92</v>
      </c>
      <c r="AB2" s="13" t="s">
        <v>93</v>
      </c>
      <c r="AC2" s="13" t="s">
        <v>94</v>
      </c>
      <c r="AD2" s="13" t="s">
        <v>95</v>
      </c>
      <c r="AE2" s="13" t="s">
        <v>96</v>
      </c>
      <c r="AF2" s="13" t="s">
        <v>97</v>
      </c>
      <c r="AG2" s="13" t="s">
        <v>98</v>
      </c>
      <c r="AH2" s="13" t="s">
        <v>99</v>
      </c>
      <c r="AI2" s="13" t="s">
        <v>100</v>
      </c>
      <c r="AJ2" s="13" t="s">
        <v>101</v>
      </c>
      <c r="AK2" s="13" t="s">
        <v>102</v>
      </c>
      <c r="AL2" s="13" t="s">
        <v>103</v>
      </c>
      <c r="AM2" s="13" t="s">
        <v>104</v>
      </c>
      <c r="AN2" s="13" t="s">
        <v>105</v>
      </c>
      <c r="AO2" s="13" t="s">
        <v>106</v>
      </c>
      <c r="AP2" s="13" t="s">
        <v>107</v>
      </c>
      <c r="AQ2" s="13" t="s">
        <v>108</v>
      </c>
      <c r="AR2" s="13" t="s">
        <v>109</v>
      </c>
      <c r="AS2" s="13" t="s">
        <v>110</v>
      </c>
      <c r="AT2" s="13" t="s">
        <v>111</v>
      </c>
      <c r="AU2" s="13" t="s">
        <v>112</v>
      </c>
      <c r="AV2" s="13" t="s">
        <v>18</v>
      </c>
      <c r="AW2" s="13" t="s">
        <v>113</v>
      </c>
      <c r="AX2" s="13" t="s">
        <v>20</v>
      </c>
      <c r="AY2" s="13" t="s">
        <v>21</v>
      </c>
      <c r="AZ2" s="13" t="s">
        <v>0</v>
      </c>
      <c r="BA2" s="13" t="s">
        <v>22</v>
      </c>
      <c r="BB2" s="13" t="s">
        <v>23</v>
      </c>
      <c r="BC2" s="13" t="s">
        <v>114</v>
      </c>
      <c r="BD2" s="13" t="s">
        <v>115</v>
      </c>
      <c r="BE2" s="13" t="s">
        <v>116</v>
      </c>
      <c r="BF2" s="13" t="s">
        <v>117</v>
      </c>
      <c r="BG2" s="13" t="s">
        <v>118</v>
      </c>
      <c r="BH2" s="14" t="s">
        <v>119</v>
      </c>
      <c r="BI2" s="12" t="s">
        <v>1432</v>
      </c>
    </row>
    <row r="3" spans="1:61" ht="56.25" customHeight="1" x14ac:dyDescent="0.25">
      <c r="A3" s="17" t="s">
        <v>126</v>
      </c>
      <c r="B3" s="16">
        <v>1</v>
      </c>
      <c r="C3" s="17" t="s">
        <v>120</v>
      </c>
      <c r="D3" s="17" t="s">
        <v>121</v>
      </c>
      <c r="E3" s="17" t="s">
        <v>122</v>
      </c>
      <c r="F3" s="18" t="s">
        <v>123</v>
      </c>
      <c r="G3" s="17" t="s">
        <v>124</v>
      </c>
      <c r="H3" s="17" t="s">
        <v>125</v>
      </c>
      <c r="I3" s="17" t="s">
        <v>126</v>
      </c>
      <c r="J3" s="17" t="s">
        <v>127</v>
      </c>
      <c r="K3" s="17" t="s">
        <v>128</v>
      </c>
      <c r="L3" s="19">
        <v>13</v>
      </c>
      <c r="M3" s="20">
        <v>13</v>
      </c>
      <c r="N3" s="21">
        <v>1</v>
      </c>
      <c r="O3" s="22" t="s">
        <v>129</v>
      </c>
      <c r="P3" s="23" t="s">
        <v>130</v>
      </c>
      <c r="Q3" s="23">
        <v>2016</v>
      </c>
      <c r="R3" s="23">
        <v>0</v>
      </c>
      <c r="S3" s="23">
        <v>1</v>
      </c>
      <c r="T3" s="23">
        <v>3</v>
      </c>
      <c r="U3" s="23">
        <v>3</v>
      </c>
      <c r="V3" s="23">
        <v>6</v>
      </c>
      <c r="W3" s="23">
        <v>1</v>
      </c>
      <c r="X3" s="23">
        <v>0</v>
      </c>
      <c r="Y3" s="23">
        <v>3</v>
      </c>
      <c r="Z3" s="23">
        <v>0</v>
      </c>
      <c r="AA3" s="23">
        <v>3</v>
      </c>
      <c r="AB3" s="23">
        <v>0</v>
      </c>
      <c r="AC3" s="23">
        <v>6</v>
      </c>
      <c r="AD3" s="23">
        <v>0</v>
      </c>
      <c r="AE3" s="23">
        <v>13</v>
      </c>
      <c r="AF3" s="23">
        <v>0</v>
      </c>
      <c r="AG3" s="23">
        <v>1</v>
      </c>
      <c r="AH3" s="23">
        <v>3</v>
      </c>
      <c r="AI3" s="23">
        <v>3</v>
      </c>
      <c r="AJ3" s="23">
        <v>6</v>
      </c>
      <c r="AK3" s="23">
        <v>6</v>
      </c>
      <c r="AL3" s="23">
        <v>1</v>
      </c>
      <c r="AM3" s="23">
        <v>1</v>
      </c>
      <c r="AN3" s="23">
        <v>1</v>
      </c>
      <c r="AO3" s="23">
        <v>1</v>
      </c>
      <c r="AP3" s="23">
        <v>1</v>
      </c>
      <c r="AQ3" s="23">
        <v>0</v>
      </c>
      <c r="AR3" s="23">
        <v>0</v>
      </c>
      <c r="AS3" s="23">
        <v>0</v>
      </c>
      <c r="AT3" s="23" t="s">
        <v>49</v>
      </c>
      <c r="AU3" s="23" t="s">
        <v>131</v>
      </c>
      <c r="AV3" s="23" t="s">
        <v>131</v>
      </c>
      <c r="AW3" s="23" t="s">
        <v>49</v>
      </c>
      <c r="AX3" s="23" t="s">
        <v>49</v>
      </c>
      <c r="AY3" s="23" t="s">
        <v>49</v>
      </c>
      <c r="AZ3" s="23" t="s">
        <v>49</v>
      </c>
      <c r="BA3" s="23" t="s">
        <v>49</v>
      </c>
      <c r="BB3" s="23" t="s">
        <v>49</v>
      </c>
      <c r="BC3" s="23" t="s">
        <v>132</v>
      </c>
      <c r="BD3" s="23" t="s">
        <v>133</v>
      </c>
      <c r="BE3" s="23" t="s">
        <v>35</v>
      </c>
      <c r="BF3" s="23"/>
      <c r="BG3" s="23" t="s">
        <v>134</v>
      </c>
      <c r="BH3" s="24" t="s">
        <v>135</v>
      </c>
      <c r="BI3" s="17" t="s">
        <v>1433</v>
      </c>
    </row>
    <row r="4" spans="1:61" ht="56.25" customHeight="1" x14ac:dyDescent="0.25">
      <c r="A4" s="17" t="s">
        <v>140</v>
      </c>
      <c r="B4" s="16">
        <v>2</v>
      </c>
      <c r="C4" s="17" t="s">
        <v>120</v>
      </c>
      <c r="D4" s="17" t="s">
        <v>121</v>
      </c>
      <c r="E4" s="17" t="s">
        <v>136</v>
      </c>
      <c r="F4" s="18" t="s">
        <v>137</v>
      </c>
      <c r="G4" s="17" t="s">
        <v>138</v>
      </c>
      <c r="H4" s="17" t="s">
        <v>139</v>
      </c>
      <c r="I4" s="17" t="s">
        <v>140</v>
      </c>
      <c r="J4" s="17" t="s">
        <v>141</v>
      </c>
      <c r="K4" s="17" t="s">
        <v>142</v>
      </c>
      <c r="L4" s="17">
        <v>1</v>
      </c>
      <c r="M4" s="20">
        <v>1</v>
      </c>
      <c r="N4" s="21">
        <v>1</v>
      </c>
      <c r="O4" s="22" t="s">
        <v>143</v>
      </c>
      <c r="P4" s="23" t="s">
        <v>130</v>
      </c>
      <c r="Q4" s="23">
        <v>2016</v>
      </c>
      <c r="R4" s="23">
        <v>0</v>
      </c>
      <c r="S4" s="23">
        <v>0</v>
      </c>
      <c r="T4" s="23">
        <v>0</v>
      </c>
      <c r="U4" s="23">
        <v>0</v>
      </c>
      <c r="V4" s="23">
        <v>1</v>
      </c>
      <c r="W4" s="23">
        <v>0</v>
      </c>
      <c r="X4" s="23">
        <v>0</v>
      </c>
      <c r="Y4" s="23">
        <v>0</v>
      </c>
      <c r="Z4" s="23">
        <v>0</v>
      </c>
      <c r="AA4" s="23">
        <v>0</v>
      </c>
      <c r="AB4" s="23">
        <v>0</v>
      </c>
      <c r="AC4" s="23">
        <v>1</v>
      </c>
      <c r="AD4" s="23">
        <v>0</v>
      </c>
      <c r="AE4" s="23">
        <v>1</v>
      </c>
      <c r="AF4" s="23">
        <v>0</v>
      </c>
      <c r="AG4" s="23">
        <v>0</v>
      </c>
      <c r="AH4" s="23">
        <v>0</v>
      </c>
      <c r="AI4" s="23">
        <v>0</v>
      </c>
      <c r="AJ4" s="23">
        <v>1</v>
      </c>
      <c r="AK4" s="23">
        <v>1</v>
      </c>
      <c r="AL4" s="23" t="e">
        <v>#DIV/0!</v>
      </c>
      <c r="AM4" s="23" t="e">
        <v>#DIV/0!</v>
      </c>
      <c r="AN4" s="23" t="e">
        <v>#DIV/0!</v>
      </c>
      <c r="AO4" s="23">
        <v>1</v>
      </c>
      <c r="AP4" s="23">
        <v>1</v>
      </c>
      <c r="AQ4" s="23">
        <v>1</v>
      </c>
      <c r="AR4" s="23">
        <v>1</v>
      </c>
      <c r="AS4" s="23">
        <v>1</v>
      </c>
      <c r="AT4" s="23" t="s">
        <v>49</v>
      </c>
      <c r="AU4" s="23" t="s">
        <v>49</v>
      </c>
      <c r="AV4" s="23" t="s">
        <v>131</v>
      </c>
      <c r="AW4" s="23" t="s">
        <v>49</v>
      </c>
      <c r="AX4" s="23" t="s">
        <v>49</v>
      </c>
      <c r="AY4" s="23" t="s">
        <v>49</v>
      </c>
      <c r="AZ4" s="23" t="s">
        <v>49</v>
      </c>
      <c r="BA4" s="23" t="s">
        <v>49</v>
      </c>
      <c r="BB4" s="23" t="s">
        <v>49</v>
      </c>
      <c r="BC4" s="23" t="s">
        <v>132</v>
      </c>
      <c r="BD4" s="23" t="s">
        <v>144</v>
      </c>
      <c r="BE4" s="23" t="s">
        <v>35</v>
      </c>
      <c r="BF4" s="23"/>
      <c r="BG4" s="23" t="s">
        <v>134</v>
      </c>
      <c r="BH4" s="24" t="s">
        <v>135</v>
      </c>
      <c r="BI4" s="17" t="s">
        <v>1434</v>
      </c>
    </row>
    <row r="5" spans="1:61" ht="56.25" customHeight="1" x14ac:dyDescent="0.25">
      <c r="A5" s="17" t="s">
        <v>148</v>
      </c>
      <c r="B5" s="16">
        <v>3</v>
      </c>
      <c r="C5" s="17" t="s">
        <v>120</v>
      </c>
      <c r="D5" s="17" t="s">
        <v>121</v>
      </c>
      <c r="E5" s="17" t="s">
        <v>136</v>
      </c>
      <c r="F5" s="18" t="s">
        <v>145</v>
      </c>
      <c r="G5" s="17" t="s">
        <v>146</v>
      </c>
      <c r="H5" s="17" t="s">
        <v>147</v>
      </c>
      <c r="I5" s="17" t="s">
        <v>148</v>
      </c>
      <c r="J5" s="17" t="s">
        <v>149</v>
      </c>
      <c r="K5" s="17" t="s">
        <v>150</v>
      </c>
      <c r="L5" s="17">
        <v>3</v>
      </c>
      <c r="M5" s="20">
        <v>3</v>
      </c>
      <c r="N5" s="21">
        <v>1</v>
      </c>
      <c r="O5" s="22" t="s">
        <v>151</v>
      </c>
      <c r="P5" s="23" t="s">
        <v>130</v>
      </c>
      <c r="Q5" s="23">
        <v>2016</v>
      </c>
      <c r="R5" s="23">
        <v>0</v>
      </c>
      <c r="S5" s="23">
        <v>0</v>
      </c>
      <c r="T5" s="23">
        <v>0</v>
      </c>
      <c r="U5" s="23">
        <v>1</v>
      </c>
      <c r="V5" s="23">
        <v>2</v>
      </c>
      <c r="W5" s="23">
        <v>0</v>
      </c>
      <c r="X5" s="23">
        <v>0</v>
      </c>
      <c r="Y5" s="23">
        <v>0</v>
      </c>
      <c r="Z5" s="23">
        <v>0</v>
      </c>
      <c r="AA5" s="23">
        <v>1</v>
      </c>
      <c r="AB5" s="23">
        <v>0</v>
      </c>
      <c r="AC5" s="23">
        <v>2</v>
      </c>
      <c r="AD5" s="23">
        <v>0</v>
      </c>
      <c r="AE5" s="23">
        <v>3</v>
      </c>
      <c r="AF5" s="23">
        <v>1</v>
      </c>
      <c r="AG5" s="23">
        <v>0</v>
      </c>
      <c r="AH5" s="23">
        <v>0</v>
      </c>
      <c r="AI5" s="23">
        <v>1</v>
      </c>
      <c r="AJ5" s="23">
        <v>2</v>
      </c>
      <c r="AK5" s="23">
        <v>2</v>
      </c>
      <c r="AL5" s="23" t="e">
        <v>#DIV/0!</v>
      </c>
      <c r="AM5" s="23" t="e">
        <v>#DIV/0!</v>
      </c>
      <c r="AN5" s="23">
        <v>1</v>
      </c>
      <c r="AO5" s="23">
        <v>1</v>
      </c>
      <c r="AP5" s="23">
        <v>1</v>
      </c>
      <c r="AQ5" s="23">
        <v>3</v>
      </c>
      <c r="AR5" s="23">
        <v>3</v>
      </c>
      <c r="AS5" s="23">
        <v>3</v>
      </c>
      <c r="AT5" s="23" t="s">
        <v>49</v>
      </c>
      <c r="AU5" s="23" t="s">
        <v>49</v>
      </c>
      <c r="AV5" s="23" t="s">
        <v>131</v>
      </c>
      <c r="AW5" s="23" t="s">
        <v>49</v>
      </c>
      <c r="AX5" s="23" t="s">
        <v>49</v>
      </c>
      <c r="AY5" s="23" t="s">
        <v>49</v>
      </c>
      <c r="AZ5" s="23" t="s">
        <v>49</v>
      </c>
      <c r="BA5" s="23" t="s">
        <v>49</v>
      </c>
      <c r="BB5" s="23" t="s">
        <v>49</v>
      </c>
      <c r="BC5" s="23" t="s">
        <v>132</v>
      </c>
      <c r="BD5" s="23" t="s">
        <v>144</v>
      </c>
      <c r="BE5" s="23" t="s">
        <v>35</v>
      </c>
      <c r="BF5" s="23"/>
      <c r="BG5" s="23" t="s">
        <v>134</v>
      </c>
      <c r="BH5" s="24" t="s">
        <v>135</v>
      </c>
      <c r="BI5" s="17" t="s">
        <v>1435</v>
      </c>
    </row>
    <row r="6" spans="1:61" ht="56.25" customHeight="1" x14ac:dyDescent="0.25">
      <c r="A6" s="17" t="s">
        <v>154</v>
      </c>
      <c r="B6" s="16">
        <v>4</v>
      </c>
      <c r="C6" s="17" t="s">
        <v>120</v>
      </c>
      <c r="D6" s="17" t="s">
        <v>121</v>
      </c>
      <c r="E6" s="17" t="s">
        <v>136</v>
      </c>
      <c r="F6" s="18" t="s">
        <v>145</v>
      </c>
      <c r="G6" s="17" t="s">
        <v>152</v>
      </c>
      <c r="H6" s="17" t="s">
        <v>153</v>
      </c>
      <c r="I6" s="17" t="s">
        <v>154</v>
      </c>
      <c r="J6" s="17" t="s">
        <v>155</v>
      </c>
      <c r="K6" s="17" t="s">
        <v>156</v>
      </c>
      <c r="L6" s="17">
        <v>4</v>
      </c>
      <c r="M6" s="20">
        <v>4</v>
      </c>
      <c r="N6" s="21">
        <v>1</v>
      </c>
      <c r="O6" s="22" t="s">
        <v>157</v>
      </c>
      <c r="P6" s="23" t="s">
        <v>130</v>
      </c>
      <c r="Q6" s="23">
        <v>2016</v>
      </c>
      <c r="R6" s="23">
        <v>0</v>
      </c>
      <c r="S6" s="23">
        <v>0</v>
      </c>
      <c r="T6" s="23">
        <v>0</v>
      </c>
      <c r="U6" s="23">
        <v>1</v>
      </c>
      <c r="V6" s="23">
        <v>3</v>
      </c>
      <c r="W6" s="23">
        <v>0</v>
      </c>
      <c r="X6" s="23">
        <v>0</v>
      </c>
      <c r="Y6" s="23">
        <v>0</v>
      </c>
      <c r="Z6" s="23">
        <v>0</v>
      </c>
      <c r="AA6" s="23">
        <v>1</v>
      </c>
      <c r="AB6" s="23">
        <v>0</v>
      </c>
      <c r="AC6" s="23">
        <v>3</v>
      </c>
      <c r="AD6" s="23">
        <v>0</v>
      </c>
      <c r="AE6" s="23">
        <v>4</v>
      </c>
      <c r="AF6" s="23">
        <v>0</v>
      </c>
      <c r="AG6" s="23">
        <v>0</v>
      </c>
      <c r="AH6" s="23">
        <v>0</v>
      </c>
      <c r="AI6" s="23">
        <v>1</v>
      </c>
      <c r="AJ6" s="23">
        <v>3</v>
      </c>
      <c r="AK6" s="23">
        <v>3</v>
      </c>
      <c r="AL6" s="23" t="e">
        <v>#DIV/0!</v>
      </c>
      <c r="AM6" s="23" t="e">
        <v>#DIV/0!</v>
      </c>
      <c r="AN6" s="23">
        <v>1</v>
      </c>
      <c r="AO6" s="23">
        <v>1</v>
      </c>
      <c r="AP6" s="23">
        <v>1</v>
      </c>
      <c r="AQ6" s="23">
        <v>4</v>
      </c>
      <c r="AR6" s="23">
        <v>4</v>
      </c>
      <c r="AS6" s="23">
        <v>4</v>
      </c>
      <c r="AT6" s="23" t="s">
        <v>49</v>
      </c>
      <c r="AU6" s="23" t="s">
        <v>131</v>
      </c>
      <c r="AV6" s="23" t="s">
        <v>131</v>
      </c>
      <c r="AW6" s="23" t="s">
        <v>49</v>
      </c>
      <c r="AX6" s="23" t="s">
        <v>49</v>
      </c>
      <c r="AY6" s="23" t="s">
        <v>49</v>
      </c>
      <c r="AZ6" s="23" t="s">
        <v>49</v>
      </c>
      <c r="BA6" s="23" t="s">
        <v>49</v>
      </c>
      <c r="BB6" s="23" t="s">
        <v>49</v>
      </c>
      <c r="BC6" s="23" t="s">
        <v>132</v>
      </c>
      <c r="BD6" s="23" t="s">
        <v>144</v>
      </c>
      <c r="BE6" s="23" t="s">
        <v>35</v>
      </c>
      <c r="BF6" s="23"/>
      <c r="BG6" s="23" t="s">
        <v>134</v>
      </c>
      <c r="BH6" s="24" t="s">
        <v>135</v>
      </c>
      <c r="BI6" s="17" t="s">
        <v>1436</v>
      </c>
    </row>
    <row r="7" spans="1:61" ht="56.25" customHeight="1" x14ac:dyDescent="0.25">
      <c r="A7" s="17" t="s">
        <v>160</v>
      </c>
      <c r="B7" s="16">
        <v>5</v>
      </c>
      <c r="C7" s="17" t="s">
        <v>120</v>
      </c>
      <c r="D7" s="17" t="s">
        <v>121</v>
      </c>
      <c r="E7" s="17" t="s">
        <v>136</v>
      </c>
      <c r="F7" s="18" t="s">
        <v>145</v>
      </c>
      <c r="G7" s="17" t="s">
        <v>158</v>
      </c>
      <c r="H7" s="17" t="s">
        <v>159</v>
      </c>
      <c r="I7" s="17" t="s">
        <v>160</v>
      </c>
      <c r="J7" s="17" t="s">
        <v>161</v>
      </c>
      <c r="K7" s="17" t="s">
        <v>162</v>
      </c>
      <c r="L7" s="17">
        <v>4</v>
      </c>
      <c r="M7" s="20">
        <v>4</v>
      </c>
      <c r="N7" s="21">
        <v>1</v>
      </c>
      <c r="O7" s="22" t="s">
        <v>163</v>
      </c>
      <c r="P7" s="23" t="s">
        <v>130</v>
      </c>
      <c r="Q7" s="23">
        <v>2016</v>
      </c>
      <c r="R7" s="23">
        <v>0</v>
      </c>
      <c r="S7" s="23">
        <v>1</v>
      </c>
      <c r="T7" s="23">
        <v>1</v>
      </c>
      <c r="U7" s="23">
        <v>1</v>
      </c>
      <c r="V7" s="23">
        <v>1</v>
      </c>
      <c r="W7" s="23">
        <v>1</v>
      </c>
      <c r="X7" s="23">
        <v>0</v>
      </c>
      <c r="Y7" s="23">
        <v>1</v>
      </c>
      <c r="Z7" s="23">
        <v>0</v>
      </c>
      <c r="AA7" s="23">
        <v>1</v>
      </c>
      <c r="AB7" s="23">
        <v>0</v>
      </c>
      <c r="AC7" s="23">
        <v>1</v>
      </c>
      <c r="AD7" s="23">
        <v>0</v>
      </c>
      <c r="AE7" s="23">
        <v>4</v>
      </c>
      <c r="AF7" s="23">
        <v>0</v>
      </c>
      <c r="AG7" s="23">
        <v>1</v>
      </c>
      <c r="AH7" s="23">
        <v>1</v>
      </c>
      <c r="AI7" s="23">
        <v>1</v>
      </c>
      <c r="AJ7" s="23">
        <v>1</v>
      </c>
      <c r="AK7" s="23">
        <v>1</v>
      </c>
      <c r="AL7" s="23">
        <v>1</v>
      </c>
      <c r="AM7" s="23">
        <v>1</v>
      </c>
      <c r="AN7" s="23">
        <v>1</v>
      </c>
      <c r="AO7" s="23">
        <v>1</v>
      </c>
      <c r="AP7" s="23">
        <v>1</v>
      </c>
      <c r="AQ7" s="23">
        <v>4</v>
      </c>
      <c r="AR7" s="23">
        <v>4</v>
      </c>
      <c r="AS7" s="23">
        <v>4</v>
      </c>
      <c r="AT7" s="23" t="s">
        <v>49</v>
      </c>
      <c r="AU7" s="23" t="s">
        <v>131</v>
      </c>
      <c r="AV7" s="23" t="s">
        <v>131</v>
      </c>
      <c r="AW7" s="23" t="s">
        <v>49</v>
      </c>
      <c r="AX7" s="23" t="s">
        <v>49</v>
      </c>
      <c r="AY7" s="23" t="s">
        <v>49</v>
      </c>
      <c r="AZ7" s="23" t="s">
        <v>49</v>
      </c>
      <c r="BA7" s="23" t="s">
        <v>49</v>
      </c>
      <c r="BB7" s="23" t="s">
        <v>49</v>
      </c>
      <c r="BC7" s="23" t="s">
        <v>132</v>
      </c>
      <c r="BD7" s="23" t="s">
        <v>164</v>
      </c>
      <c r="BE7" s="23" t="s">
        <v>35</v>
      </c>
      <c r="BF7" s="23"/>
      <c r="BG7" s="23" t="s">
        <v>134</v>
      </c>
      <c r="BH7" s="24" t="s">
        <v>135</v>
      </c>
      <c r="BI7" s="17" t="s">
        <v>1437</v>
      </c>
    </row>
    <row r="8" spans="1:61" ht="56.25" customHeight="1" x14ac:dyDescent="0.25">
      <c r="A8" s="17" t="s">
        <v>167</v>
      </c>
      <c r="B8" s="16">
        <v>6</v>
      </c>
      <c r="C8" s="17" t="s">
        <v>120</v>
      </c>
      <c r="D8" s="17" t="s">
        <v>121</v>
      </c>
      <c r="E8" s="17" t="s">
        <v>136</v>
      </c>
      <c r="F8" s="18" t="s">
        <v>145</v>
      </c>
      <c r="G8" s="17" t="s">
        <v>165</v>
      </c>
      <c r="H8" s="17" t="s">
        <v>166</v>
      </c>
      <c r="I8" s="17" t="s">
        <v>167</v>
      </c>
      <c r="J8" s="17" t="s">
        <v>168</v>
      </c>
      <c r="K8" s="17" t="s">
        <v>169</v>
      </c>
      <c r="L8" s="21">
        <v>1</v>
      </c>
      <c r="M8" s="26">
        <v>1</v>
      </c>
      <c r="N8" s="21">
        <v>1</v>
      </c>
      <c r="O8" s="22" t="s">
        <v>170</v>
      </c>
      <c r="P8" s="23" t="s">
        <v>130</v>
      </c>
      <c r="Q8" s="23">
        <v>2016</v>
      </c>
      <c r="R8" s="23">
        <v>0</v>
      </c>
      <c r="S8" s="23">
        <v>0.25</v>
      </c>
      <c r="T8" s="23">
        <v>0.25</v>
      </c>
      <c r="U8" s="23">
        <v>0.25</v>
      </c>
      <c r="V8" s="23">
        <v>0.25</v>
      </c>
      <c r="W8" s="23">
        <v>20</v>
      </c>
      <c r="X8" s="23">
        <v>80</v>
      </c>
      <c r="Y8" s="23">
        <v>20</v>
      </c>
      <c r="Z8" s="23">
        <v>80</v>
      </c>
      <c r="AA8" s="23">
        <v>20</v>
      </c>
      <c r="AB8" s="23">
        <v>80</v>
      </c>
      <c r="AC8" s="23">
        <v>20</v>
      </c>
      <c r="AD8" s="23">
        <v>80</v>
      </c>
      <c r="AE8" s="23">
        <v>80</v>
      </c>
      <c r="AF8" s="23">
        <v>80</v>
      </c>
      <c r="AG8" s="23">
        <v>0.25</v>
      </c>
      <c r="AH8" s="23">
        <v>0.25</v>
      </c>
      <c r="AI8" s="23">
        <v>0.25</v>
      </c>
      <c r="AJ8" s="23">
        <v>0.25</v>
      </c>
      <c r="AK8" s="23">
        <v>0.25</v>
      </c>
      <c r="AL8" s="23">
        <v>1</v>
      </c>
      <c r="AM8" s="23">
        <v>1</v>
      </c>
      <c r="AN8" s="23">
        <v>1</v>
      </c>
      <c r="AO8" s="23">
        <v>1</v>
      </c>
      <c r="AP8" s="23">
        <v>1</v>
      </c>
      <c r="AQ8" s="23">
        <v>1</v>
      </c>
      <c r="AR8" s="23">
        <v>1</v>
      </c>
      <c r="AS8" s="23">
        <v>1</v>
      </c>
      <c r="AT8" s="23" t="s">
        <v>49</v>
      </c>
      <c r="AU8" s="23" t="s">
        <v>49</v>
      </c>
      <c r="AV8" s="23" t="s">
        <v>131</v>
      </c>
      <c r="AW8" s="23" t="s">
        <v>49</v>
      </c>
      <c r="AX8" s="23" t="s">
        <v>49</v>
      </c>
      <c r="AY8" s="23" t="s">
        <v>49</v>
      </c>
      <c r="AZ8" s="23" t="s">
        <v>49</v>
      </c>
      <c r="BA8" s="23" t="s">
        <v>49</v>
      </c>
      <c r="BB8" s="23" t="s">
        <v>49</v>
      </c>
      <c r="BC8" s="23" t="s">
        <v>132</v>
      </c>
      <c r="BD8" s="23" t="s">
        <v>144</v>
      </c>
      <c r="BE8" s="23" t="s">
        <v>171</v>
      </c>
      <c r="BF8" s="23"/>
      <c r="BG8" s="23" t="s">
        <v>134</v>
      </c>
      <c r="BH8" s="24" t="s">
        <v>135</v>
      </c>
      <c r="BI8" s="17" t="s">
        <v>1438</v>
      </c>
    </row>
    <row r="9" spans="1:61" ht="56.25" customHeight="1" x14ac:dyDescent="0.25">
      <c r="A9" s="17" t="s">
        <v>176</v>
      </c>
      <c r="B9" s="16">
        <v>7</v>
      </c>
      <c r="C9" s="17" t="s">
        <v>120</v>
      </c>
      <c r="D9" s="17" t="s">
        <v>121</v>
      </c>
      <c r="E9" s="17" t="s">
        <v>172</v>
      </c>
      <c r="F9" s="18" t="s">
        <v>173</v>
      </c>
      <c r="G9" s="17" t="s">
        <v>174</v>
      </c>
      <c r="H9" s="17" t="s">
        <v>175</v>
      </c>
      <c r="I9" s="17" t="s">
        <v>176</v>
      </c>
      <c r="J9" s="17" t="s">
        <v>177</v>
      </c>
      <c r="K9" s="17" t="s">
        <v>178</v>
      </c>
      <c r="L9" s="17">
        <v>1</v>
      </c>
      <c r="M9" s="20">
        <v>1</v>
      </c>
      <c r="N9" s="21">
        <v>1</v>
      </c>
      <c r="O9" s="22" t="s">
        <v>179</v>
      </c>
      <c r="P9" s="23" t="s">
        <v>130</v>
      </c>
      <c r="Q9" s="23">
        <v>2016</v>
      </c>
      <c r="R9" s="23">
        <v>0</v>
      </c>
      <c r="S9" s="23">
        <v>0</v>
      </c>
      <c r="T9" s="23">
        <v>0</v>
      </c>
      <c r="U9" s="23">
        <v>0</v>
      </c>
      <c r="V9" s="23">
        <v>1</v>
      </c>
      <c r="W9" s="23">
        <v>0</v>
      </c>
      <c r="X9" s="23">
        <v>0</v>
      </c>
      <c r="Y9" s="23">
        <v>0</v>
      </c>
      <c r="Z9" s="23">
        <v>0</v>
      </c>
      <c r="AA9" s="23">
        <v>0</v>
      </c>
      <c r="AB9" s="23">
        <v>0</v>
      </c>
      <c r="AC9" s="23">
        <v>1</v>
      </c>
      <c r="AD9" s="23">
        <v>0</v>
      </c>
      <c r="AE9" s="23">
        <v>1</v>
      </c>
      <c r="AF9" s="23">
        <v>0</v>
      </c>
      <c r="AG9" s="23">
        <v>0</v>
      </c>
      <c r="AH9" s="23">
        <v>0</v>
      </c>
      <c r="AI9" s="23">
        <v>0</v>
      </c>
      <c r="AJ9" s="23">
        <v>1</v>
      </c>
      <c r="AK9" s="23">
        <v>1</v>
      </c>
      <c r="AL9" s="23" t="e">
        <v>#DIV/0!</v>
      </c>
      <c r="AM9" s="23" t="e">
        <v>#DIV/0!</v>
      </c>
      <c r="AN9" s="23" t="e">
        <v>#DIV/0!</v>
      </c>
      <c r="AO9" s="23">
        <v>1</v>
      </c>
      <c r="AP9" s="23">
        <v>1</v>
      </c>
      <c r="AQ9" s="23">
        <v>1</v>
      </c>
      <c r="AR9" s="23">
        <v>1</v>
      </c>
      <c r="AS9" s="23">
        <v>1</v>
      </c>
      <c r="AT9" s="23" t="s">
        <v>49</v>
      </c>
      <c r="AU9" s="23" t="s">
        <v>131</v>
      </c>
      <c r="AV9" s="23" t="s">
        <v>131</v>
      </c>
      <c r="AW9" s="23" t="s">
        <v>49</v>
      </c>
      <c r="AX9" s="23" t="s">
        <v>49</v>
      </c>
      <c r="AY9" s="23" t="s">
        <v>49</v>
      </c>
      <c r="AZ9" s="23" t="s">
        <v>49</v>
      </c>
      <c r="BA9" s="23" t="s">
        <v>49</v>
      </c>
      <c r="BB9" s="23" t="s">
        <v>49</v>
      </c>
      <c r="BC9" s="23" t="s">
        <v>132</v>
      </c>
      <c r="BD9" s="23" t="s">
        <v>164</v>
      </c>
      <c r="BE9" s="23" t="s">
        <v>35</v>
      </c>
      <c r="BF9" s="23"/>
      <c r="BG9" s="23" t="s">
        <v>134</v>
      </c>
      <c r="BH9" s="24" t="s">
        <v>135</v>
      </c>
      <c r="BI9" s="17" t="s">
        <v>1439</v>
      </c>
    </row>
    <row r="10" spans="1:61" ht="56.25" customHeight="1" x14ac:dyDescent="0.25">
      <c r="A10" s="17" t="s">
        <v>185</v>
      </c>
      <c r="B10" s="16">
        <v>8</v>
      </c>
      <c r="C10" s="17" t="s">
        <v>120</v>
      </c>
      <c r="D10" s="17" t="s">
        <v>180</v>
      </c>
      <c r="E10" s="17" t="s">
        <v>181</v>
      </c>
      <c r="F10" s="18" t="s">
        <v>182</v>
      </c>
      <c r="G10" s="17" t="s">
        <v>183</v>
      </c>
      <c r="H10" s="17" t="s">
        <v>184</v>
      </c>
      <c r="I10" s="17" t="s">
        <v>185</v>
      </c>
      <c r="J10" s="17" t="s">
        <v>186</v>
      </c>
      <c r="K10" s="17" t="s">
        <v>187</v>
      </c>
      <c r="L10" s="19">
        <v>1</v>
      </c>
      <c r="M10" s="20">
        <v>1</v>
      </c>
      <c r="N10" s="21">
        <v>1</v>
      </c>
      <c r="O10" s="22" t="s">
        <v>188</v>
      </c>
      <c r="P10" s="23" t="s">
        <v>130</v>
      </c>
      <c r="Q10" s="23">
        <v>2016</v>
      </c>
      <c r="R10" s="23">
        <v>0</v>
      </c>
      <c r="S10" s="23">
        <v>0</v>
      </c>
      <c r="T10" s="23">
        <v>0</v>
      </c>
      <c r="U10" s="23">
        <v>1</v>
      </c>
      <c r="V10" s="23">
        <v>0</v>
      </c>
      <c r="W10" s="23">
        <v>0</v>
      </c>
      <c r="X10" s="23">
        <v>0</v>
      </c>
      <c r="Y10" s="23">
        <v>0</v>
      </c>
      <c r="Z10" s="23">
        <v>0</v>
      </c>
      <c r="AA10" s="23">
        <v>1</v>
      </c>
      <c r="AB10" s="23">
        <v>0</v>
      </c>
      <c r="AC10" s="23">
        <v>0</v>
      </c>
      <c r="AD10" s="23">
        <v>0</v>
      </c>
      <c r="AE10" s="23">
        <v>1</v>
      </c>
      <c r="AF10" s="23">
        <v>1</v>
      </c>
      <c r="AG10" s="23">
        <v>0</v>
      </c>
      <c r="AH10" s="23">
        <v>0</v>
      </c>
      <c r="AI10" s="23">
        <v>1</v>
      </c>
      <c r="AJ10" s="23">
        <v>0</v>
      </c>
      <c r="AK10" s="23">
        <v>0</v>
      </c>
      <c r="AL10" s="23" t="e">
        <v>#DIV/0!</v>
      </c>
      <c r="AM10" s="23" t="e">
        <v>#DIV/0!</v>
      </c>
      <c r="AN10" s="23">
        <v>1</v>
      </c>
      <c r="AO10" s="23" t="e">
        <v>#DIV/0!</v>
      </c>
      <c r="AP10" s="23">
        <v>1</v>
      </c>
      <c r="AQ10" s="23">
        <v>1</v>
      </c>
      <c r="AR10" s="23">
        <v>1</v>
      </c>
      <c r="AS10" s="23">
        <v>1</v>
      </c>
      <c r="AT10" s="23" t="s">
        <v>49</v>
      </c>
      <c r="AU10" s="23" t="s">
        <v>131</v>
      </c>
      <c r="AV10" s="23" t="s">
        <v>131</v>
      </c>
      <c r="AW10" s="23" t="s">
        <v>49</v>
      </c>
      <c r="AX10" s="23" t="s">
        <v>49</v>
      </c>
      <c r="AY10" s="23" t="s">
        <v>49</v>
      </c>
      <c r="AZ10" s="23" t="s">
        <v>49</v>
      </c>
      <c r="BA10" s="23" t="s">
        <v>49</v>
      </c>
      <c r="BB10" s="23" t="s">
        <v>49</v>
      </c>
      <c r="BC10" s="23" t="s">
        <v>132</v>
      </c>
      <c r="BD10" s="23" t="s">
        <v>144</v>
      </c>
      <c r="BE10" s="23" t="s">
        <v>35</v>
      </c>
      <c r="BF10" s="23"/>
      <c r="BG10" s="23" t="s">
        <v>134</v>
      </c>
      <c r="BH10" s="24" t="s">
        <v>135</v>
      </c>
      <c r="BI10" s="17" t="s">
        <v>1440</v>
      </c>
    </row>
    <row r="11" spans="1:61" ht="56.25" customHeight="1" x14ac:dyDescent="0.25">
      <c r="A11" s="17" t="s">
        <v>192</v>
      </c>
      <c r="B11" s="16">
        <v>9</v>
      </c>
      <c r="C11" s="17" t="s">
        <v>120</v>
      </c>
      <c r="D11" s="17" t="s">
        <v>121</v>
      </c>
      <c r="E11" s="17" t="s">
        <v>136</v>
      </c>
      <c r="F11" s="18" t="s">
        <v>189</v>
      </c>
      <c r="G11" s="17" t="s">
        <v>190</v>
      </c>
      <c r="H11" s="17" t="s">
        <v>191</v>
      </c>
      <c r="I11" s="17" t="s">
        <v>192</v>
      </c>
      <c r="J11" s="17" t="s">
        <v>193</v>
      </c>
      <c r="K11" s="17" t="s">
        <v>194</v>
      </c>
      <c r="L11" s="19">
        <v>1</v>
      </c>
      <c r="M11" s="20">
        <v>1</v>
      </c>
      <c r="N11" s="21">
        <v>1</v>
      </c>
      <c r="O11" s="22" t="s">
        <v>195</v>
      </c>
      <c r="P11" s="23" t="s">
        <v>130</v>
      </c>
      <c r="Q11" s="23">
        <v>2016</v>
      </c>
      <c r="R11" s="23">
        <v>0</v>
      </c>
      <c r="S11" s="23">
        <v>0</v>
      </c>
      <c r="T11" s="23">
        <v>0</v>
      </c>
      <c r="U11" s="23">
        <v>0</v>
      </c>
      <c r="V11" s="23">
        <v>1</v>
      </c>
      <c r="W11" s="23">
        <v>0</v>
      </c>
      <c r="X11" s="23">
        <v>0</v>
      </c>
      <c r="Y11" s="23">
        <v>0</v>
      </c>
      <c r="Z11" s="23">
        <v>0</v>
      </c>
      <c r="AA11" s="23">
        <v>0</v>
      </c>
      <c r="AB11" s="23">
        <v>0</v>
      </c>
      <c r="AC11" s="23">
        <v>1</v>
      </c>
      <c r="AD11" s="23">
        <v>1</v>
      </c>
      <c r="AE11" s="23">
        <v>1</v>
      </c>
      <c r="AF11" s="23">
        <v>1</v>
      </c>
      <c r="AG11" s="23">
        <v>0</v>
      </c>
      <c r="AH11" s="23">
        <v>0</v>
      </c>
      <c r="AI11" s="23">
        <v>0</v>
      </c>
      <c r="AJ11" s="23">
        <v>1</v>
      </c>
      <c r="AK11" s="23">
        <v>1</v>
      </c>
      <c r="AL11" s="23" t="e">
        <v>#DIV/0!</v>
      </c>
      <c r="AM11" s="23" t="e">
        <v>#DIV/0!</v>
      </c>
      <c r="AN11" s="23" t="e">
        <v>#DIV/0!</v>
      </c>
      <c r="AO11" s="23">
        <v>1</v>
      </c>
      <c r="AP11" s="23">
        <v>1</v>
      </c>
      <c r="AQ11" s="23">
        <v>0</v>
      </c>
      <c r="AR11" s="23">
        <v>0</v>
      </c>
      <c r="AS11" s="23">
        <v>0</v>
      </c>
      <c r="AT11" s="23" t="s">
        <v>49</v>
      </c>
      <c r="AU11" s="23" t="s">
        <v>131</v>
      </c>
      <c r="AV11" s="23" t="s">
        <v>131</v>
      </c>
      <c r="AW11" s="23" t="s">
        <v>49</v>
      </c>
      <c r="AX11" s="23" t="s">
        <v>49</v>
      </c>
      <c r="AY11" s="23" t="s">
        <v>49</v>
      </c>
      <c r="AZ11" s="23" t="s">
        <v>49</v>
      </c>
      <c r="BA11" s="23" t="s">
        <v>49</v>
      </c>
      <c r="BB11" s="23" t="s">
        <v>49</v>
      </c>
      <c r="BC11" s="23" t="s">
        <v>132</v>
      </c>
      <c r="BD11" s="23" t="s">
        <v>144</v>
      </c>
      <c r="BE11" s="23" t="s">
        <v>35</v>
      </c>
      <c r="BF11" s="23"/>
      <c r="BG11" s="23" t="s">
        <v>196</v>
      </c>
      <c r="BH11" s="24" t="s">
        <v>197</v>
      </c>
      <c r="BI11" s="17" t="s">
        <v>1441</v>
      </c>
    </row>
    <row r="12" spans="1:61" ht="56.25" customHeight="1" x14ac:dyDescent="0.25">
      <c r="A12" s="17" t="s">
        <v>200</v>
      </c>
      <c r="B12" s="16">
        <v>10</v>
      </c>
      <c r="C12" s="17" t="s">
        <v>120</v>
      </c>
      <c r="D12" s="17" t="s">
        <v>121</v>
      </c>
      <c r="E12" s="17" t="s">
        <v>136</v>
      </c>
      <c r="F12" s="18" t="s">
        <v>198</v>
      </c>
      <c r="G12" s="17" t="s">
        <v>199</v>
      </c>
      <c r="H12" s="17" t="s">
        <v>200</v>
      </c>
      <c r="I12" s="17" t="s">
        <v>200</v>
      </c>
      <c r="J12" s="17" t="s">
        <v>201</v>
      </c>
      <c r="K12" s="27" t="s">
        <v>202</v>
      </c>
      <c r="L12" s="19">
        <v>1</v>
      </c>
      <c r="M12" s="20">
        <v>1</v>
      </c>
      <c r="N12" s="21">
        <v>1</v>
      </c>
      <c r="O12" s="22" t="s">
        <v>203</v>
      </c>
      <c r="P12" s="23" t="s">
        <v>130</v>
      </c>
      <c r="Q12" s="23">
        <v>2016</v>
      </c>
      <c r="R12" s="23">
        <v>0</v>
      </c>
      <c r="S12" s="23">
        <v>0.25</v>
      </c>
      <c r="T12" s="23">
        <v>0.25</v>
      </c>
      <c r="U12" s="23">
        <v>0.25</v>
      </c>
      <c r="V12" s="23">
        <v>0.25</v>
      </c>
      <c r="W12" s="23">
        <v>7</v>
      </c>
      <c r="X12" s="23">
        <v>100</v>
      </c>
      <c r="Y12" s="23">
        <v>15</v>
      </c>
      <c r="Z12" s="23">
        <v>100</v>
      </c>
      <c r="AA12" s="23">
        <v>22</v>
      </c>
      <c r="AB12" s="23">
        <v>100</v>
      </c>
      <c r="AC12" s="23">
        <v>56</v>
      </c>
      <c r="AD12" s="23">
        <v>100</v>
      </c>
      <c r="AE12" s="23">
        <v>100</v>
      </c>
      <c r="AF12" s="23">
        <v>100</v>
      </c>
      <c r="AG12" s="23">
        <v>7.0000000000000007E-2</v>
      </c>
      <c r="AH12" s="23">
        <v>0.15</v>
      </c>
      <c r="AI12" s="23">
        <v>0.22</v>
      </c>
      <c r="AJ12" s="23">
        <v>0.56000000000000005</v>
      </c>
      <c r="AK12" s="23">
        <v>0.56000000000000005</v>
      </c>
      <c r="AL12" s="23">
        <v>0.28000000000000003</v>
      </c>
      <c r="AM12" s="23">
        <v>0.6</v>
      </c>
      <c r="AN12" s="23">
        <v>0.88</v>
      </c>
      <c r="AO12" s="23">
        <v>2.2400000000000002</v>
      </c>
      <c r="AP12" s="23">
        <v>1</v>
      </c>
      <c r="AQ12" s="23">
        <v>1</v>
      </c>
      <c r="AR12" s="23">
        <v>1</v>
      </c>
      <c r="AS12" s="23">
        <v>1</v>
      </c>
      <c r="AT12" s="23" t="s">
        <v>49</v>
      </c>
      <c r="AU12" s="23" t="s">
        <v>49</v>
      </c>
      <c r="AV12" s="23" t="s">
        <v>131</v>
      </c>
      <c r="AW12" s="23" t="s">
        <v>131</v>
      </c>
      <c r="AX12" s="23" t="s">
        <v>49</v>
      </c>
      <c r="AY12" s="23" t="s">
        <v>49</v>
      </c>
      <c r="AZ12" s="23" t="s">
        <v>49</v>
      </c>
      <c r="BA12" s="23" t="s">
        <v>49</v>
      </c>
      <c r="BB12" s="23" t="s">
        <v>49</v>
      </c>
      <c r="BC12" s="23" t="s">
        <v>132</v>
      </c>
      <c r="BD12" s="23" t="s">
        <v>164</v>
      </c>
      <c r="BE12" s="23" t="s">
        <v>171</v>
      </c>
      <c r="BF12" s="23"/>
      <c r="BG12" s="23" t="s">
        <v>134</v>
      </c>
      <c r="BH12" s="24" t="s">
        <v>197</v>
      </c>
      <c r="BI12" s="27" t="s">
        <v>1442</v>
      </c>
    </row>
    <row r="13" spans="1:61" ht="56.25" customHeight="1" x14ac:dyDescent="0.25">
      <c r="A13" s="17" t="s">
        <v>207</v>
      </c>
      <c r="B13" s="16" t="s">
        <v>204</v>
      </c>
      <c r="C13" s="17" t="s">
        <v>120</v>
      </c>
      <c r="D13" s="17" t="s">
        <v>121</v>
      </c>
      <c r="E13" s="17" t="s">
        <v>136</v>
      </c>
      <c r="F13" s="18" t="s">
        <v>198</v>
      </c>
      <c r="G13" s="17" t="s">
        <v>205</v>
      </c>
      <c r="H13" s="17" t="s">
        <v>206</v>
      </c>
      <c r="I13" s="17" t="s">
        <v>207</v>
      </c>
      <c r="J13" s="17" t="s">
        <v>208</v>
      </c>
      <c r="K13" s="28" t="s">
        <v>209</v>
      </c>
      <c r="L13" s="19">
        <v>1</v>
      </c>
      <c r="M13" s="20">
        <v>1</v>
      </c>
      <c r="N13" s="21">
        <v>1</v>
      </c>
      <c r="O13" s="22" t="s">
        <v>210</v>
      </c>
      <c r="P13" s="23">
        <v>0</v>
      </c>
      <c r="Q13" s="23">
        <v>2016</v>
      </c>
      <c r="R13" s="23">
        <v>0</v>
      </c>
      <c r="S13" s="23">
        <v>0.25</v>
      </c>
      <c r="T13" s="23">
        <v>0.25</v>
      </c>
      <c r="U13" s="23">
        <v>0.25</v>
      </c>
      <c r="V13" s="23">
        <v>0.25</v>
      </c>
      <c r="W13" s="23">
        <v>0</v>
      </c>
      <c r="X13" s="23">
        <v>1</v>
      </c>
      <c r="Y13" s="23">
        <v>0</v>
      </c>
      <c r="Z13" s="23">
        <v>1</v>
      </c>
      <c r="AA13" s="23">
        <v>0</v>
      </c>
      <c r="AB13" s="23">
        <v>1</v>
      </c>
      <c r="AC13" s="23">
        <v>1</v>
      </c>
      <c r="AD13" s="23">
        <v>1</v>
      </c>
      <c r="AE13" s="23">
        <v>1</v>
      </c>
      <c r="AF13" s="23">
        <v>1</v>
      </c>
      <c r="AG13" s="23">
        <v>0</v>
      </c>
      <c r="AH13" s="23">
        <v>0</v>
      </c>
      <c r="AI13" s="23">
        <v>0</v>
      </c>
      <c r="AJ13" s="23">
        <v>1</v>
      </c>
      <c r="AK13" s="23">
        <v>1</v>
      </c>
      <c r="AL13" s="23">
        <v>0</v>
      </c>
      <c r="AM13" s="23">
        <v>0</v>
      </c>
      <c r="AN13" s="23">
        <v>0</v>
      </c>
      <c r="AO13" s="23">
        <v>4</v>
      </c>
      <c r="AP13" s="23">
        <v>1</v>
      </c>
      <c r="AQ13" s="23">
        <v>1</v>
      </c>
      <c r="AR13" s="23">
        <v>1</v>
      </c>
      <c r="AS13" s="23">
        <v>1</v>
      </c>
      <c r="AT13" s="23" t="s">
        <v>49</v>
      </c>
      <c r="AU13" s="23" t="s">
        <v>49</v>
      </c>
      <c r="AV13" s="23" t="s">
        <v>131</v>
      </c>
      <c r="AW13" s="23" t="s">
        <v>131</v>
      </c>
      <c r="AX13" s="23" t="s">
        <v>49</v>
      </c>
      <c r="AY13" s="23" t="s">
        <v>49</v>
      </c>
      <c r="AZ13" s="23" t="s">
        <v>49</v>
      </c>
      <c r="BA13" s="23" t="s">
        <v>49</v>
      </c>
      <c r="BB13" s="23" t="s">
        <v>49</v>
      </c>
      <c r="BC13" s="23" t="s">
        <v>132</v>
      </c>
      <c r="BD13" s="23" t="s">
        <v>164</v>
      </c>
      <c r="BE13" s="23" t="s">
        <v>171</v>
      </c>
      <c r="BF13" s="23"/>
      <c r="BG13" s="23" t="s">
        <v>134</v>
      </c>
      <c r="BH13" s="24" t="s">
        <v>197</v>
      </c>
      <c r="BI13" s="28" t="s">
        <v>1443</v>
      </c>
    </row>
    <row r="14" spans="1:61" ht="56.25" customHeight="1" x14ac:dyDescent="0.25">
      <c r="A14" s="30" t="s">
        <v>214</v>
      </c>
      <c r="B14" s="16" t="s">
        <v>211</v>
      </c>
      <c r="C14" s="17" t="s">
        <v>120</v>
      </c>
      <c r="D14" s="17" t="s">
        <v>121</v>
      </c>
      <c r="E14" s="17" t="s">
        <v>136</v>
      </c>
      <c r="F14" s="18" t="s">
        <v>189</v>
      </c>
      <c r="G14" s="29" t="s">
        <v>212</v>
      </c>
      <c r="H14" s="27" t="s">
        <v>213</v>
      </c>
      <c r="I14" s="30" t="s">
        <v>214</v>
      </c>
      <c r="J14" s="17" t="s">
        <v>215</v>
      </c>
      <c r="K14" s="28" t="s">
        <v>216</v>
      </c>
      <c r="L14" s="19">
        <v>8</v>
      </c>
      <c r="M14" s="20">
        <v>11</v>
      </c>
      <c r="N14" s="21">
        <v>1.375</v>
      </c>
      <c r="O14" s="22" t="s">
        <v>217</v>
      </c>
      <c r="P14" s="23">
        <v>0</v>
      </c>
      <c r="Q14" s="23">
        <v>2016</v>
      </c>
      <c r="R14" s="23">
        <v>0</v>
      </c>
      <c r="S14" s="23">
        <v>0</v>
      </c>
      <c r="T14" s="23">
        <v>0</v>
      </c>
      <c r="U14" s="23">
        <v>8</v>
      </c>
      <c r="V14" s="23">
        <v>0</v>
      </c>
      <c r="W14" s="23">
        <v>0</v>
      </c>
      <c r="X14" s="23">
        <v>0</v>
      </c>
      <c r="Y14" s="23">
        <v>0</v>
      </c>
      <c r="Z14" s="23">
        <v>0</v>
      </c>
      <c r="AA14" s="23">
        <v>10</v>
      </c>
      <c r="AB14" s="23">
        <v>0</v>
      </c>
      <c r="AC14" s="23">
        <v>1</v>
      </c>
      <c r="AD14" s="23">
        <v>0</v>
      </c>
      <c r="AE14" s="23">
        <v>11</v>
      </c>
      <c r="AF14" s="23">
        <v>0</v>
      </c>
      <c r="AG14" s="23">
        <v>0</v>
      </c>
      <c r="AH14" s="23">
        <v>0</v>
      </c>
      <c r="AI14" s="23">
        <v>10</v>
      </c>
      <c r="AJ14" s="23">
        <v>1</v>
      </c>
      <c r="AK14" s="23">
        <v>1</v>
      </c>
      <c r="AL14" s="23" t="e">
        <v>#DIV/0!</v>
      </c>
      <c r="AM14" s="23" t="e">
        <v>#DIV/0!</v>
      </c>
      <c r="AN14" s="23">
        <v>1.25</v>
      </c>
      <c r="AO14" s="23" t="e">
        <v>#DIV/0!</v>
      </c>
      <c r="AP14" s="23">
        <v>1.375</v>
      </c>
      <c r="AQ14" s="23">
        <v>0</v>
      </c>
      <c r="AR14" s="23">
        <v>0</v>
      </c>
      <c r="AS14" s="23">
        <v>0</v>
      </c>
      <c r="AT14" s="23" t="s">
        <v>49</v>
      </c>
      <c r="AU14" s="23" t="s">
        <v>49</v>
      </c>
      <c r="AV14" s="23" t="s">
        <v>131</v>
      </c>
      <c r="AW14" s="23" t="s">
        <v>131</v>
      </c>
      <c r="AX14" s="23" t="s">
        <v>49</v>
      </c>
      <c r="AY14" s="23" t="s">
        <v>49</v>
      </c>
      <c r="AZ14" s="23" t="s">
        <v>49</v>
      </c>
      <c r="BA14" s="23" t="s">
        <v>49</v>
      </c>
      <c r="BB14" s="23" t="s">
        <v>49</v>
      </c>
      <c r="BC14" s="23" t="s">
        <v>132</v>
      </c>
      <c r="BD14" s="23" t="s">
        <v>144</v>
      </c>
      <c r="BE14" s="23" t="s">
        <v>35</v>
      </c>
      <c r="BF14" s="23"/>
      <c r="BG14" s="23" t="s">
        <v>134</v>
      </c>
      <c r="BH14" s="24" t="s">
        <v>197</v>
      </c>
      <c r="BI14" s="27" t="s">
        <v>1444</v>
      </c>
    </row>
    <row r="15" spans="1:61" ht="56.25" customHeight="1" x14ac:dyDescent="0.25">
      <c r="A15" s="30" t="s">
        <v>221</v>
      </c>
      <c r="B15" s="16" t="s">
        <v>218</v>
      </c>
      <c r="C15" s="17" t="s">
        <v>120</v>
      </c>
      <c r="D15" s="17" t="s">
        <v>121</v>
      </c>
      <c r="E15" s="17" t="s">
        <v>136</v>
      </c>
      <c r="F15" s="18" t="s">
        <v>189</v>
      </c>
      <c r="G15" s="29" t="s">
        <v>219</v>
      </c>
      <c r="H15" s="27" t="s">
        <v>220</v>
      </c>
      <c r="I15" s="30" t="s">
        <v>221</v>
      </c>
      <c r="J15" s="17" t="s">
        <v>222</v>
      </c>
      <c r="K15" s="28" t="s">
        <v>223</v>
      </c>
      <c r="L15" s="31">
        <v>1</v>
      </c>
      <c r="M15" s="20">
        <v>1</v>
      </c>
      <c r="N15" s="21">
        <v>1</v>
      </c>
      <c r="O15" s="22" t="s">
        <v>224</v>
      </c>
      <c r="P15" s="23">
        <v>0</v>
      </c>
      <c r="Q15" s="23">
        <v>2016</v>
      </c>
      <c r="R15" s="23">
        <v>0</v>
      </c>
      <c r="S15" s="23">
        <v>0</v>
      </c>
      <c r="T15" s="23">
        <v>0</v>
      </c>
      <c r="U15" s="23">
        <v>0</v>
      </c>
      <c r="V15" s="23">
        <v>1</v>
      </c>
      <c r="W15" s="23">
        <v>0</v>
      </c>
      <c r="X15" s="23">
        <v>0</v>
      </c>
      <c r="Y15" s="23">
        <v>0</v>
      </c>
      <c r="Z15" s="23">
        <v>0</v>
      </c>
      <c r="AA15" s="23">
        <v>1</v>
      </c>
      <c r="AB15" s="23">
        <v>0</v>
      </c>
      <c r="AC15" s="23">
        <v>0</v>
      </c>
      <c r="AD15" s="23">
        <v>0</v>
      </c>
      <c r="AE15" s="23">
        <v>1</v>
      </c>
      <c r="AF15" s="23">
        <v>0</v>
      </c>
      <c r="AG15" s="23">
        <v>0</v>
      </c>
      <c r="AH15" s="23">
        <v>0</v>
      </c>
      <c r="AI15" s="23">
        <v>1</v>
      </c>
      <c r="AJ15" s="23">
        <v>0</v>
      </c>
      <c r="AK15" s="23">
        <v>0</v>
      </c>
      <c r="AL15" s="23" t="e">
        <v>#DIV/0!</v>
      </c>
      <c r="AM15" s="23" t="e">
        <v>#DIV/0!</v>
      </c>
      <c r="AN15" s="23" t="e">
        <v>#DIV/0!</v>
      </c>
      <c r="AO15" s="23">
        <v>0</v>
      </c>
      <c r="AP15" s="23">
        <v>1</v>
      </c>
      <c r="AQ15" s="23">
        <v>0</v>
      </c>
      <c r="AR15" s="23">
        <v>0</v>
      </c>
      <c r="AS15" s="23">
        <v>0</v>
      </c>
      <c r="AT15" s="23" t="s">
        <v>49</v>
      </c>
      <c r="AU15" s="23" t="s">
        <v>49</v>
      </c>
      <c r="AV15" s="23" t="s">
        <v>131</v>
      </c>
      <c r="AW15" s="23" t="s">
        <v>131</v>
      </c>
      <c r="AX15" s="23" t="s">
        <v>49</v>
      </c>
      <c r="AY15" s="23" t="s">
        <v>49</v>
      </c>
      <c r="AZ15" s="23" t="s">
        <v>49</v>
      </c>
      <c r="BA15" s="23" t="s">
        <v>49</v>
      </c>
      <c r="BB15" s="23" t="s">
        <v>49</v>
      </c>
      <c r="BC15" s="23" t="s">
        <v>132</v>
      </c>
      <c r="BD15" s="23" t="s">
        <v>133</v>
      </c>
      <c r="BE15" s="23" t="s">
        <v>35</v>
      </c>
      <c r="BF15" s="23"/>
      <c r="BG15" s="23" t="s">
        <v>134</v>
      </c>
      <c r="BH15" s="24" t="s">
        <v>197</v>
      </c>
      <c r="BI15" s="27" t="s">
        <v>1445</v>
      </c>
    </row>
    <row r="16" spans="1:61" ht="56.25" customHeight="1" x14ac:dyDescent="0.25">
      <c r="A16" s="30" t="s">
        <v>227</v>
      </c>
      <c r="B16" s="16" t="s">
        <v>225</v>
      </c>
      <c r="C16" s="17" t="s">
        <v>120</v>
      </c>
      <c r="D16" s="17" t="s">
        <v>121</v>
      </c>
      <c r="E16" s="17" t="s">
        <v>136</v>
      </c>
      <c r="F16" s="18" t="s">
        <v>189</v>
      </c>
      <c r="G16" s="29" t="s">
        <v>219</v>
      </c>
      <c r="H16" s="27" t="s">
        <v>226</v>
      </c>
      <c r="I16" s="30" t="s">
        <v>227</v>
      </c>
      <c r="J16" s="17" t="s">
        <v>228</v>
      </c>
      <c r="K16" s="28" t="s">
        <v>229</v>
      </c>
      <c r="L16" s="19">
        <v>5</v>
      </c>
      <c r="M16" s="20">
        <v>5</v>
      </c>
      <c r="N16" s="21">
        <v>1</v>
      </c>
      <c r="O16" s="22" t="s">
        <v>230</v>
      </c>
      <c r="P16" s="23">
        <v>2017</v>
      </c>
      <c r="Q16" s="23">
        <v>2016</v>
      </c>
      <c r="R16" s="23">
        <v>0</v>
      </c>
      <c r="S16" s="23">
        <v>0</v>
      </c>
      <c r="T16" s="23">
        <v>0</v>
      </c>
      <c r="U16" s="23">
        <v>2</v>
      </c>
      <c r="V16" s="23">
        <v>3</v>
      </c>
      <c r="W16" s="23">
        <v>0</v>
      </c>
      <c r="X16" s="23">
        <v>0</v>
      </c>
      <c r="Y16" s="23">
        <v>0</v>
      </c>
      <c r="Z16" s="23">
        <v>0</v>
      </c>
      <c r="AA16" s="23">
        <v>2</v>
      </c>
      <c r="AB16" s="23">
        <v>0</v>
      </c>
      <c r="AC16" s="23">
        <v>3</v>
      </c>
      <c r="AD16" s="23">
        <v>0</v>
      </c>
      <c r="AE16" s="23">
        <v>5</v>
      </c>
      <c r="AF16" s="23">
        <v>0</v>
      </c>
      <c r="AG16" s="23">
        <v>0</v>
      </c>
      <c r="AH16" s="23">
        <v>0</v>
      </c>
      <c r="AI16" s="23">
        <v>2</v>
      </c>
      <c r="AJ16" s="23">
        <v>3</v>
      </c>
      <c r="AK16" s="23">
        <v>3</v>
      </c>
      <c r="AL16" s="23" t="e">
        <v>#DIV/0!</v>
      </c>
      <c r="AM16" s="23" t="e">
        <v>#DIV/0!</v>
      </c>
      <c r="AN16" s="23">
        <v>1</v>
      </c>
      <c r="AO16" s="23">
        <v>1</v>
      </c>
      <c r="AP16" s="23">
        <v>1</v>
      </c>
      <c r="AQ16" s="23">
        <v>0</v>
      </c>
      <c r="AR16" s="23">
        <v>0</v>
      </c>
      <c r="AS16" s="23">
        <v>0</v>
      </c>
      <c r="AT16" s="23" t="s">
        <v>49</v>
      </c>
      <c r="AU16" s="23" t="s">
        <v>49</v>
      </c>
      <c r="AV16" s="23" t="s">
        <v>131</v>
      </c>
      <c r="AW16" s="23" t="s">
        <v>131</v>
      </c>
      <c r="AX16" s="23" t="s">
        <v>49</v>
      </c>
      <c r="AY16" s="23" t="s">
        <v>49</v>
      </c>
      <c r="AZ16" s="23" t="s">
        <v>49</v>
      </c>
      <c r="BA16" s="23" t="s">
        <v>49</v>
      </c>
      <c r="BB16" s="23" t="s">
        <v>49</v>
      </c>
      <c r="BC16" s="23" t="s">
        <v>132</v>
      </c>
      <c r="BD16" s="23" t="s">
        <v>164</v>
      </c>
      <c r="BE16" s="23" t="s">
        <v>35</v>
      </c>
      <c r="BF16" s="23"/>
      <c r="BG16" s="23" t="s">
        <v>134</v>
      </c>
      <c r="BH16" s="24" t="s">
        <v>197</v>
      </c>
      <c r="BI16" s="27" t="s">
        <v>1446</v>
      </c>
    </row>
    <row r="17" spans="1:61" ht="56.25" customHeight="1" x14ac:dyDescent="0.25">
      <c r="A17" s="30" t="s">
        <v>234</v>
      </c>
      <c r="B17" s="16" t="s">
        <v>231</v>
      </c>
      <c r="C17" s="17" t="s">
        <v>120</v>
      </c>
      <c r="D17" s="17" t="s">
        <v>121</v>
      </c>
      <c r="E17" s="17" t="s">
        <v>136</v>
      </c>
      <c r="F17" s="18" t="s">
        <v>189</v>
      </c>
      <c r="G17" s="29" t="s">
        <v>232</v>
      </c>
      <c r="H17" s="27" t="s">
        <v>233</v>
      </c>
      <c r="I17" s="30" t="s">
        <v>234</v>
      </c>
      <c r="J17" s="17" t="s">
        <v>235</v>
      </c>
      <c r="K17" s="28" t="s">
        <v>236</v>
      </c>
      <c r="L17" s="32">
        <v>0.1</v>
      </c>
      <c r="M17" s="26">
        <v>0.1</v>
      </c>
      <c r="N17" s="21">
        <v>1</v>
      </c>
      <c r="O17" s="22" t="s">
        <v>237</v>
      </c>
      <c r="P17" s="23">
        <v>0</v>
      </c>
      <c r="Q17" s="23">
        <v>2016</v>
      </c>
      <c r="R17" s="23">
        <v>0</v>
      </c>
      <c r="S17" s="23">
        <v>0</v>
      </c>
      <c r="T17" s="23">
        <v>0</v>
      </c>
      <c r="U17" s="23">
        <v>0</v>
      </c>
      <c r="V17" s="23">
        <v>0.1</v>
      </c>
      <c r="W17" s="23">
        <v>0</v>
      </c>
      <c r="X17" s="23">
        <v>0</v>
      </c>
      <c r="Y17" s="23">
        <v>0</v>
      </c>
      <c r="Z17" s="23">
        <v>0</v>
      </c>
      <c r="AA17" s="23">
        <v>0</v>
      </c>
      <c r="AB17" s="23">
        <v>0</v>
      </c>
      <c r="AC17" s="23">
        <v>10</v>
      </c>
      <c r="AD17" s="23">
        <v>100</v>
      </c>
      <c r="AE17" s="23">
        <v>10</v>
      </c>
      <c r="AF17" s="23">
        <v>100</v>
      </c>
      <c r="AG17" s="23" t="e">
        <v>#DIV/0!</v>
      </c>
      <c r="AH17" s="23" t="e">
        <v>#DIV/0!</v>
      </c>
      <c r="AI17" s="23" t="e">
        <v>#DIV/0!</v>
      </c>
      <c r="AJ17" s="23">
        <v>0.1</v>
      </c>
      <c r="AK17" s="23">
        <v>0.1</v>
      </c>
      <c r="AL17" s="23" t="e">
        <v>#DIV/0!</v>
      </c>
      <c r="AM17" s="23" t="e">
        <v>#DIV/0!</v>
      </c>
      <c r="AN17" s="23" t="e">
        <v>#DIV/0!</v>
      </c>
      <c r="AO17" s="23">
        <v>1</v>
      </c>
      <c r="AP17" s="23">
        <v>1</v>
      </c>
      <c r="AQ17" s="23">
        <v>0</v>
      </c>
      <c r="AR17" s="23">
        <v>0</v>
      </c>
      <c r="AS17" s="23">
        <v>0</v>
      </c>
      <c r="AT17" s="23" t="s">
        <v>49</v>
      </c>
      <c r="AU17" s="23" t="s">
        <v>49</v>
      </c>
      <c r="AV17" s="23" t="s">
        <v>131</v>
      </c>
      <c r="AW17" s="23" t="s">
        <v>131</v>
      </c>
      <c r="AX17" s="23" t="s">
        <v>49</v>
      </c>
      <c r="AY17" s="23" t="s">
        <v>49</v>
      </c>
      <c r="AZ17" s="23" t="s">
        <v>49</v>
      </c>
      <c r="BA17" s="23" t="s">
        <v>49</v>
      </c>
      <c r="BB17" s="23" t="s">
        <v>49</v>
      </c>
      <c r="BC17" s="23" t="s">
        <v>132</v>
      </c>
      <c r="BD17" s="23" t="s">
        <v>238</v>
      </c>
      <c r="BE17" s="23" t="s">
        <v>171</v>
      </c>
      <c r="BF17" s="23"/>
      <c r="BG17" s="23" t="s">
        <v>134</v>
      </c>
      <c r="BH17" s="24" t="s">
        <v>135</v>
      </c>
      <c r="BI17" s="27" t="s">
        <v>1447</v>
      </c>
    </row>
    <row r="18" spans="1:61" ht="56.25" customHeight="1" x14ac:dyDescent="0.25">
      <c r="A18" s="30" t="s">
        <v>244</v>
      </c>
      <c r="B18" s="16" t="s">
        <v>239</v>
      </c>
      <c r="C18" s="17" t="s">
        <v>120</v>
      </c>
      <c r="D18" s="17" t="s">
        <v>121</v>
      </c>
      <c r="E18" s="17" t="s">
        <v>240</v>
      </c>
      <c r="F18" s="18" t="s">
        <v>241</v>
      </c>
      <c r="G18" s="17" t="s">
        <v>242</v>
      </c>
      <c r="H18" s="27" t="s">
        <v>243</v>
      </c>
      <c r="I18" s="30" t="s">
        <v>244</v>
      </c>
      <c r="J18" s="17" t="s">
        <v>245</v>
      </c>
      <c r="K18" s="17" t="s">
        <v>194</v>
      </c>
      <c r="L18" s="26">
        <v>1</v>
      </c>
      <c r="M18" s="26">
        <v>1</v>
      </c>
      <c r="N18" s="21">
        <v>1</v>
      </c>
      <c r="O18" s="22" t="s">
        <v>246</v>
      </c>
      <c r="P18" s="23">
        <v>0</v>
      </c>
      <c r="Q18" s="23">
        <v>2016</v>
      </c>
      <c r="R18" s="23">
        <v>0</v>
      </c>
      <c r="S18" s="23">
        <v>0</v>
      </c>
      <c r="T18" s="23">
        <v>0</v>
      </c>
      <c r="U18" s="23">
        <v>0</v>
      </c>
      <c r="V18" s="23">
        <v>1</v>
      </c>
      <c r="W18" s="23">
        <v>0</v>
      </c>
      <c r="X18" s="23">
        <v>0</v>
      </c>
      <c r="Y18" s="23">
        <v>0</v>
      </c>
      <c r="Z18" s="23">
        <v>0</v>
      </c>
      <c r="AA18" s="23">
        <v>0</v>
      </c>
      <c r="AB18" s="23">
        <v>0</v>
      </c>
      <c r="AC18" s="23">
        <v>1</v>
      </c>
      <c r="AD18" s="23">
        <v>1</v>
      </c>
      <c r="AE18" s="23">
        <v>1</v>
      </c>
      <c r="AF18" s="23">
        <v>1</v>
      </c>
      <c r="AG18" s="23" t="e">
        <v>#DIV/0!</v>
      </c>
      <c r="AH18" s="23" t="e">
        <v>#DIV/0!</v>
      </c>
      <c r="AI18" s="23" t="e">
        <v>#DIV/0!</v>
      </c>
      <c r="AJ18" s="23">
        <v>1</v>
      </c>
      <c r="AK18" s="23">
        <v>1</v>
      </c>
      <c r="AL18" s="23" t="e">
        <v>#DIV/0!</v>
      </c>
      <c r="AM18" s="23" t="e">
        <v>#DIV/0!</v>
      </c>
      <c r="AN18" s="23" t="e">
        <v>#DIV/0!</v>
      </c>
      <c r="AO18" s="23">
        <v>1</v>
      </c>
      <c r="AP18" s="23">
        <v>1</v>
      </c>
      <c r="AQ18" s="23">
        <v>0</v>
      </c>
      <c r="AR18" s="23">
        <v>0</v>
      </c>
      <c r="AS18" s="23">
        <v>0</v>
      </c>
      <c r="AT18" s="23" t="s">
        <v>49</v>
      </c>
      <c r="AU18" s="23" t="s">
        <v>131</v>
      </c>
      <c r="AV18" s="23" t="s">
        <v>131</v>
      </c>
      <c r="AW18" s="23" t="s">
        <v>49</v>
      </c>
      <c r="AX18" s="23" t="s">
        <v>49</v>
      </c>
      <c r="AY18" s="23" t="s">
        <v>49</v>
      </c>
      <c r="AZ18" s="23" t="s">
        <v>49</v>
      </c>
      <c r="BA18" s="23" t="s">
        <v>49</v>
      </c>
      <c r="BB18" s="23" t="s">
        <v>49</v>
      </c>
      <c r="BC18" s="23" t="s">
        <v>132</v>
      </c>
      <c r="BD18" s="23" t="s">
        <v>164</v>
      </c>
      <c r="BE18" s="23" t="s">
        <v>171</v>
      </c>
      <c r="BF18" s="23"/>
      <c r="BG18" s="23" t="s">
        <v>134</v>
      </c>
      <c r="BH18" s="24" t="s">
        <v>135</v>
      </c>
      <c r="BI18" s="27" t="s">
        <v>1448</v>
      </c>
    </row>
    <row r="19" spans="1:61" ht="56.25" customHeight="1" x14ac:dyDescent="0.25">
      <c r="A19" s="30" t="s">
        <v>253</v>
      </c>
      <c r="B19" s="16" t="s">
        <v>247</v>
      </c>
      <c r="C19" s="17" t="s">
        <v>120</v>
      </c>
      <c r="D19" s="17" t="s">
        <v>248</v>
      </c>
      <c r="E19" s="17" t="s">
        <v>249</v>
      </c>
      <c r="F19" s="18" t="s">
        <v>250</v>
      </c>
      <c r="G19" s="17" t="s">
        <v>251</v>
      </c>
      <c r="H19" s="27" t="s">
        <v>252</v>
      </c>
      <c r="I19" s="30" t="s">
        <v>253</v>
      </c>
      <c r="J19" s="17" t="s">
        <v>254</v>
      </c>
      <c r="K19" s="17" t="s">
        <v>194</v>
      </c>
      <c r="L19" s="19">
        <v>1</v>
      </c>
      <c r="M19" s="20">
        <v>1</v>
      </c>
      <c r="N19" s="21">
        <v>1</v>
      </c>
      <c r="O19" s="22" t="s">
        <v>255</v>
      </c>
      <c r="P19" s="23">
        <v>0</v>
      </c>
      <c r="Q19" s="23">
        <v>2016</v>
      </c>
      <c r="R19" s="23">
        <v>0</v>
      </c>
      <c r="S19" s="23">
        <v>0</v>
      </c>
      <c r="T19" s="23">
        <v>0</v>
      </c>
      <c r="U19" s="23">
        <v>0</v>
      </c>
      <c r="V19" s="23">
        <v>1</v>
      </c>
      <c r="W19" s="23">
        <v>0</v>
      </c>
      <c r="X19" s="23">
        <v>0</v>
      </c>
      <c r="Y19" s="23">
        <v>0</v>
      </c>
      <c r="Z19" s="23">
        <v>0</v>
      </c>
      <c r="AA19" s="23">
        <v>0</v>
      </c>
      <c r="AB19" s="23">
        <v>0</v>
      </c>
      <c r="AC19" s="23">
        <v>1</v>
      </c>
      <c r="AD19" s="23">
        <v>0</v>
      </c>
      <c r="AE19" s="23">
        <v>1</v>
      </c>
      <c r="AF19" s="23">
        <v>0</v>
      </c>
      <c r="AG19" s="23">
        <v>0</v>
      </c>
      <c r="AH19" s="23">
        <v>0</v>
      </c>
      <c r="AI19" s="23">
        <v>0</v>
      </c>
      <c r="AJ19" s="23">
        <v>1</v>
      </c>
      <c r="AK19" s="23">
        <v>1</v>
      </c>
      <c r="AL19" s="23" t="e">
        <v>#DIV/0!</v>
      </c>
      <c r="AM19" s="23" t="e">
        <v>#DIV/0!</v>
      </c>
      <c r="AN19" s="23" t="e">
        <v>#DIV/0!</v>
      </c>
      <c r="AO19" s="23">
        <v>1</v>
      </c>
      <c r="AP19" s="23">
        <v>1</v>
      </c>
      <c r="AQ19" s="23">
        <v>0</v>
      </c>
      <c r="AR19" s="23">
        <v>0</v>
      </c>
      <c r="AS19" s="23">
        <v>0</v>
      </c>
      <c r="AT19" s="23" t="s">
        <v>49</v>
      </c>
      <c r="AU19" s="23" t="s">
        <v>131</v>
      </c>
      <c r="AV19" s="23" t="s">
        <v>131</v>
      </c>
      <c r="AW19" s="23" t="s">
        <v>49</v>
      </c>
      <c r="AX19" s="23" t="s">
        <v>49</v>
      </c>
      <c r="AY19" s="23" t="s">
        <v>49</v>
      </c>
      <c r="AZ19" s="23" t="s">
        <v>49</v>
      </c>
      <c r="BA19" s="23" t="s">
        <v>49</v>
      </c>
      <c r="BB19" s="23" t="s">
        <v>49</v>
      </c>
      <c r="BC19" s="23" t="s">
        <v>132</v>
      </c>
      <c r="BD19" s="23" t="s">
        <v>164</v>
      </c>
      <c r="BE19" s="23" t="s">
        <v>35</v>
      </c>
      <c r="BF19" s="23"/>
      <c r="BG19" s="23" t="s">
        <v>134</v>
      </c>
      <c r="BH19" s="24" t="s">
        <v>197</v>
      </c>
      <c r="BI19" s="27" t="s">
        <v>1449</v>
      </c>
    </row>
    <row r="20" spans="1:61" ht="56.25" customHeight="1" x14ac:dyDescent="0.25">
      <c r="A20" s="17" t="s">
        <v>260</v>
      </c>
      <c r="B20" s="16" t="s">
        <v>256</v>
      </c>
      <c r="C20" s="17" t="s">
        <v>120</v>
      </c>
      <c r="D20" s="17" t="s">
        <v>180</v>
      </c>
      <c r="E20" s="17" t="s">
        <v>181</v>
      </c>
      <c r="F20" s="18" t="s">
        <v>257</v>
      </c>
      <c r="G20" s="17" t="s">
        <v>258</v>
      </c>
      <c r="H20" s="27" t="s">
        <v>259</v>
      </c>
      <c r="I20" s="17" t="s">
        <v>260</v>
      </c>
      <c r="J20" s="17" t="s">
        <v>261</v>
      </c>
      <c r="K20" s="17" t="s">
        <v>194</v>
      </c>
      <c r="L20" s="19">
        <v>2</v>
      </c>
      <c r="M20" s="20">
        <v>5</v>
      </c>
      <c r="N20" s="21">
        <v>2.5</v>
      </c>
      <c r="O20" s="22" t="s">
        <v>262</v>
      </c>
      <c r="P20" s="23">
        <v>0</v>
      </c>
      <c r="Q20" s="23">
        <v>2016</v>
      </c>
      <c r="R20" s="23">
        <v>0</v>
      </c>
      <c r="S20" s="23">
        <v>0</v>
      </c>
      <c r="T20" s="23">
        <v>0</v>
      </c>
      <c r="U20" s="23">
        <v>0</v>
      </c>
      <c r="V20" s="23">
        <v>2</v>
      </c>
      <c r="W20" s="23">
        <v>0</v>
      </c>
      <c r="X20" s="23">
        <v>0</v>
      </c>
      <c r="Y20" s="23">
        <v>0</v>
      </c>
      <c r="Z20" s="23">
        <v>0</v>
      </c>
      <c r="AA20" s="23">
        <v>0</v>
      </c>
      <c r="AB20" s="23">
        <v>0</v>
      </c>
      <c r="AC20" s="23">
        <v>5</v>
      </c>
      <c r="AD20" s="23">
        <v>0</v>
      </c>
      <c r="AE20" s="23">
        <v>5</v>
      </c>
      <c r="AF20" s="23">
        <v>0</v>
      </c>
      <c r="AG20" s="23">
        <v>0</v>
      </c>
      <c r="AH20" s="23">
        <v>0</v>
      </c>
      <c r="AI20" s="23">
        <v>0</v>
      </c>
      <c r="AJ20" s="23">
        <v>5</v>
      </c>
      <c r="AK20" s="23">
        <v>5</v>
      </c>
      <c r="AL20" s="23" t="e">
        <v>#DIV/0!</v>
      </c>
      <c r="AM20" s="23" t="e">
        <v>#DIV/0!</v>
      </c>
      <c r="AN20" s="23" t="e">
        <v>#DIV/0!</v>
      </c>
      <c r="AO20" s="23">
        <v>2.5</v>
      </c>
      <c r="AP20" s="23">
        <v>2.5</v>
      </c>
      <c r="AQ20" s="23">
        <v>3</v>
      </c>
      <c r="AR20" s="23">
        <v>3</v>
      </c>
      <c r="AS20" s="23">
        <v>3</v>
      </c>
      <c r="AT20" s="23" t="s">
        <v>49</v>
      </c>
      <c r="AU20" s="23" t="s">
        <v>131</v>
      </c>
      <c r="AV20" s="23" t="s">
        <v>131</v>
      </c>
      <c r="AW20" s="23" t="s">
        <v>49</v>
      </c>
      <c r="AX20" s="23" t="s">
        <v>49</v>
      </c>
      <c r="AY20" s="23" t="s">
        <v>49</v>
      </c>
      <c r="AZ20" s="23" t="s">
        <v>49</v>
      </c>
      <c r="BA20" s="23" t="s">
        <v>49</v>
      </c>
      <c r="BB20" s="23" t="s">
        <v>49</v>
      </c>
      <c r="BC20" s="23" t="s">
        <v>132</v>
      </c>
      <c r="BD20" s="23" t="s">
        <v>164</v>
      </c>
      <c r="BE20" s="23" t="s">
        <v>35</v>
      </c>
      <c r="BF20" s="23"/>
      <c r="BG20" s="23" t="s">
        <v>134</v>
      </c>
      <c r="BH20" s="24" t="s">
        <v>197</v>
      </c>
      <c r="BI20" s="17" t="s">
        <v>1450</v>
      </c>
    </row>
    <row r="21" spans="1:61" ht="56.25" customHeight="1" x14ac:dyDescent="0.25">
      <c r="A21" s="17" t="s">
        <v>267</v>
      </c>
      <c r="B21" s="16">
        <v>11</v>
      </c>
      <c r="C21" s="17" t="s">
        <v>263</v>
      </c>
      <c r="D21" s="17" t="s">
        <v>121</v>
      </c>
      <c r="E21" s="17" t="s">
        <v>122</v>
      </c>
      <c r="F21" s="17" t="s">
        <v>264</v>
      </c>
      <c r="G21" s="17" t="s">
        <v>265</v>
      </c>
      <c r="H21" s="17" t="s">
        <v>266</v>
      </c>
      <c r="I21" s="17" t="s">
        <v>267</v>
      </c>
      <c r="J21" s="17" t="s">
        <v>268</v>
      </c>
      <c r="K21" s="17" t="s">
        <v>269</v>
      </c>
      <c r="L21" s="33">
        <v>0.05</v>
      </c>
      <c r="M21" s="34">
        <v>5.2999999999999999E-2</v>
      </c>
      <c r="N21" s="21">
        <v>1.07</v>
      </c>
      <c r="O21" s="22" t="s">
        <v>270</v>
      </c>
      <c r="P21" s="23">
        <v>0</v>
      </c>
      <c r="Q21" s="23">
        <v>2016</v>
      </c>
      <c r="R21" s="23">
        <v>0</v>
      </c>
      <c r="S21" s="23">
        <v>0</v>
      </c>
      <c r="T21" s="23">
        <v>1.7000000000000001E-2</v>
      </c>
      <c r="U21" s="23">
        <v>1.7000000000000001E-2</v>
      </c>
      <c r="V21" s="23">
        <v>1.6E-2</v>
      </c>
      <c r="W21" s="23" t="e">
        <v>#REF!</v>
      </c>
      <c r="X21" s="23">
        <v>56</v>
      </c>
      <c r="Y21" s="23">
        <v>1</v>
      </c>
      <c r="Z21" s="23">
        <v>56</v>
      </c>
      <c r="AA21" s="23">
        <v>1</v>
      </c>
      <c r="AB21" s="23">
        <v>56</v>
      </c>
      <c r="AC21" s="23">
        <v>1.6</v>
      </c>
      <c r="AD21" s="23">
        <v>56</v>
      </c>
      <c r="AE21" s="23">
        <v>3.6</v>
      </c>
      <c r="AF21" s="23">
        <v>56</v>
      </c>
      <c r="AG21" s="23">
        <v>0</v>
      </c>
      <c r="AH21" s="23">
        <v>1.7857142857142856E-2</v>
      </c>
      <c r="AI21" s="23">
        <v>1.7857142857142856E-2</v>
      </c>
      <c r="AJ21" s="23">
        <v>2.8571428571428574E-2</v>
      </c>
      <c r="AK21" s="23">
        <v>2.8571428571428574E-2</v>
      </c>
      <c r="AL21" s="23" t="e">
        <v>#DIV/0!</v>
      </c>
      <c r="AM21" s="23">
        <v>1.0504201680672267</v>
      </c>
      <c r="AN21" s="23">
        <v>1.0504201680672267</v>
      </c>
      <c r="AO21" s="23">
        <v>1.7857142857142858</v>
      </c>
      <c r="AP21" s="23">
        <v>1.2857142857142858</v>
      </c>
      <c r="AQ21" s="23">
        <v>0.5</v>
      </c>
      <c r="AR21" s="23">
        <v>1</v>
      </c>
      <c r="AS21" s="23">
        <v>0</v>
      </c>
      <c r="AT21" s="23" t="s">
        <v>131</v>
      </c>
      <c r="AU21" s="23" t="s">
        <v>131</v>
      </c>
      <c r="AV21" s="23" t="s">
        <v>131</v>
      </c>
      <c r="AW21" s="23" t="s">
        <v>131</v>
      </c>
      <c r="AX21" s="23" t="s">
        <v>49</v>
      </c>
      <c r="AY21" s="23" t="s">
        <v>49</v>
      </c>
      <c r="AZ21" s="23" t="s">
        <v>49</v>
      </c>
      <c r="BA21" s="23" t="s">
        <v>49</v>
      </c>
      <c r="BB21" s="23" t="s">
        <v>49</v>
      </c>
      <c r="BC21" s="23" t="s">
        <v>132</v>
      </c>
      <c r="BD21" s="23" t="s">
        <v>238</v>
      </c>
      <c r="BE21" s="23" t="s">
        <v>171</v>
      </c>
      <c r="BF21" s="23" t="s">
        <v>271</v>
      </c>
      <c r="BG21" s="23" t="s">
        <v>272</v>
      </c>
      <c r="BH21" s="24" t="s">
        <v>135</v>
      </c>
      <c r="BI21" s="17" t="s">
        <v>1451</v>
      </c>
    </row>
    <row r="22" spans="1:61" ht="56.25" customHeight="1" x14ac:dyDescent="0.25">
      <c r="A22" s="17" t="s">
        <v>274</v>
      </c>
      <c r="B22" s="16">
        <v>12</v>
      </c>
      <c r="C22" s="17" t="s">
        <v>263</v>
      </c>
      <c r="D22" s="17" t="s">
        <v>121</v>
      </c>
      <c r="E22" s="17" t="s">
        <v>122</v>
      </c>
      <c r="F22" s="17" t="s">
        <v>264</v>
      </c>
      <c r="G22" s="17" t="s">
        <v>265</v>
      </c>
      <c r="H22" s="17" t="s">
        <v>273</v>
      </c>
      <c r="I22" s="17" t="s">
        <v>274</v>
      </c>
      <c r="J22" s="17" t="s">
        <v>275</v>
      </c>
      <c r="K22" s="17" t="s">
        <v>276</v>
      </c>
      <c r="L22" s="17">
        <v>102</v>
      </c>
      <c r="M22" s="20">
        <v>104</v>
      </c>
      <c r="N22" s="21">
        <v>1.0196078431372548</v>
      </c>
      <c r="O22" s="22" t="s">
        <v>277</v>
      </c>
      <c r="P22" s="23">
        <v>0</v>
      </c>
      <c r="Q22" s="23">
        <v>2016</v>
      </c>
      <c r="R22" s="23">
        <v>80</v>
      </c>
      <c r="S22" s="23">
        <v>16</v>
      </c>
      <c r="T22" s="23">
        <v>39</v>
      </c>
      <c r="U22" s="23">
        <v>34</v>
      </c>
      <c r="V22" s="23">
        <v>13</v>
      </c>
      <c r="W22" s="23" t="e">
        <v>#REF!</v>
      </c>
      <c r="X22" s="23">
        <v>0</v>
      </c>
      <c r="Y22" s="23">
        <v>33</v>
      </c>
      <c r="Z22" s="23">
        <v>0</v>
      </c>
      <c r="AA22" s="23">
        <v>27</v>
      </c>
      <c r="AB22" s="23">
        <v>0</v>
      </c>
      <c r="AC22" s="23">
        <v>33</v>
      </c>
      <c r="AD22" s="23">
        <v>0</v>
      </c>
      <c r="AE22" s="23">
        <v>104</v>
      </c>
      <c r="AF22" s="23">
        <v>0</v>
      </c>
      <c r="AG22" s="23">
        <v>11</v>
      </c>
      <c r="AH22" s="23">
        <v>33</v>
      </c>
      <c r="AI22" s="23">
        <v>27</v>
      </c>
      <c r="AJ22" s="23">
        <v>33</v>
      </c>
      <c r="AK22" s="23">
        <v>33</v>
      </c>
      <c r="AL22" s="23">
        <v>0.6875</v>
      </c>
      <c r="AM22" s="23">
        <v>0.84615384615384615</v>
      </c>
      <c r="AN22" s="23">
        <v>0.79411764705882348</v>
      </c>
      <c r="AO22" s="23">
        <v>2.5384615384615383</v>
      </c>
      <c r="AP22" s="23">
        <v>1.0196078431372548</v>
      </c>
      <c r="AQ22" s="23">
        <v>144</v>
      </c>
      <c r="AR22" s="23">
        <v>95</v>
      </c>
      <c r="AS22" s="23">
        <v>87</v>
      </c>
      <c r="AT22" s="23" t="s">
        <v>49</v>
      </c>
      <c r="AU22" s="23" t="s">
        <v>49</v>
      </c>
      <c r="AV22" s="23" t="s">
        <v>131</v>
      </c>
      <c r="AW22" s="23" t="s">
        <v>131</v>
      </c>
      <c r="AX22" s="23" t="s">
        <v>49</v>
      </c>
      <c r="AY22" s="23" t="s">
        <v>49</v>
      </c>
      <c r="AZ22" s="23" t="s">
        <v>49</v>
      </c>
      <c r="BA22" s="23" t="s">
        <v>49</v>
      </c>
      <c r="BB22" s="23" t="s">
        <v>49</v>
      </c>
      <c r="BC22" s="23" t="s">
        <v>132</v>
      </c>
      <c r="BD22" s="23" t="s">
        <v>164</v>
      </c>
      <c r="BE22" s="23" t="s">
        <v>35</v>
      </c>
      <c r="BF22" s="23" t="s">
        <v>278</v>
      </c>
      <c r="BG22" s="23" t="s">
        <v>272</v>
      </c>
      <c r="BH22" s="24" t="s">
        <v>197</v>
      </c>
      <c r="BI22" s="17" t="s">
        <v>1452</v>
      </c>
    </row>
    <row r="23" spans="1:61" ht="56.25" customHeight="1" x14ac:dyDescent="0.25">
      <c r="A23" s="17" t="s">
        <v>280</v>
      </c>
      <c r="B23" s="16">
        <v>13</v>
      </c>
      <c r="C23" s="17" t="s">
        <v>263</v>
      </c>
      <c r="D23" s="17" t="s">
        <v>121</v>
      </c>
      <c r="E23" s="17" t="s">
        <v>122</v>
      </c>
      <c r="F23" s="17" t="s">
        <v>264</v>
      </c>
      <c r="G23" s="17" t="s">
        <v>265</v>
      </c>
      <c r="H23" s="17" t="s">
        <v>279</v>
      </c>
      <c r="I23" s="17" t="s">
        <v>280</v>
      </c>
      <c r="J23" s="17" t="s">
        <v>281</v>
      </c>
      <c r="K23" s="17" t="s">
        <v>282</v>
      </c>
      <c r="L23" s="17">
        <v>110</v>
      </c>
      <c r="M23" s="20">
        <v>253</v>
      </c>
      <c r="N23" s="21">
        <v>2.2999999999999998</v>
      </c>
      <c r="O23" s="22" t="s">
        <v>283</v>
      </c>
      <c r="P23" s="23">
        <v>0</v>
      </c>
      <c r="Q23" s="23">
        <v>2016</v>
      </c>
      <c r="R23" s="23">
        <v>0</v>
      </c>
      <c r="S23" s="23">
        <v>22</v>
      </c>
      <c r="T23" s="23">
        <v>32</v>
      </c>
      <c r="U23" s="23">
        <v>32</v>
      </c>
      <c r="V23" s="23">
        <v>24</v>
      </c>
      <c r="W23" s="23">
        <v>37</v>
      </c>
      <c r="X23" s="23">
        <v>0</v>
      </c>
      <c r="Y23" s="23">
        <v>44</v>
      </c>
      <c r="Z23" s="23">
        <v>0</v>
      </c>
      <c r="AA23" s="23">
        <v>73</v>
      </c>
      <c r="AB23" s="23">
        <v>0</v>
      </c>
      <c r="AC23" s="23">
        <v>99</v>
      </c>
      <c r="AD23" s="23">
        <v>0</v>
      </c>
      <c r="AE23" s="23">
        <v>253</v>
      </c>
      <c r="AF23" s="23">
        <v>1</v>
      </c>
      <c r="AG23" s="23">
        <v>37</v>
      </c>
      <c r="AH23" s="23">
        <v>44</v>
      </c>
      <c r="AI23" s="23">
        <v>73</v>
      </c>
      <c r="AJ23" s="23">
        <v>99</v>
      </c>
      <c r="AK23" s="23">
        <v>99</v>
      </c>
      <c r="AL23" s="23">
        <v>1.6818181818181819</v>
      </c>
      <c r="AM23" s="23">
        <v>1.375</v>
      </c>
      <c r="AN23" s="23">
        <v>2.28125</v>
      </c>
      <c r="AO23" s="23">
        <v>4.125</v>
      </c>
      <c r="AP23" s="23">
        <v>2.2999999999999998</v>
      </c>
      <c r="AQ23" s="23">
        <v>150</v>
      </c>
      <c r="AR23" s="23">
        <v>118</v>
      </c>
      <c r="AS23" s="23">
        <v>38</v>
      </c>
      <c r="AT23" s="23" t="s">
        <v>49</v>
      </c>
      <c r="AU23" s="23" t="s">
        <v>49</v>
      </c>
      <c r="AV23" s="23" t="s">
        <v>131</v>
      </c>
      <c r="AW23" s="23" t="s">
        <v>131</v>
      </c>
      <c r="AX23" s="23" t="s">
        <v>49</v>
      </c>
      <c r="AY23" s="23" t="s">
        <v>49</v>
      </c>
      <c r="AZ23" s="23" t="s">
        <v>49</v>
      </c>
      <c r="BA23" s="23" t="s">
        <v>49</v>
      </c>
      <c r="BB23" s="23" t="s">
        <v>49</v>
      </c>
      <c r="BC23" s="23" t="s">
        <v>132</v>
      </c>
      <c r="BD23" s="23" t="s">
        <v>164</v>
      </c>
      <c r="BE23" s="23" t="s">
        <v>35</v>
      </c>
      <c r="BF23" s="23" t="s">
        <v>271</v>
      </c>
      <c r="BG23" s="23" t="s">
        <v>272</v>
      </c>
      <c r="BH23" s="24" t="s">
        <v>197</v>
      </c>
      <c r="BI23" s="17" t="s">
        <v>1453</v>
      </c>
    </row>
    <row r="24" spans="1:61" ht="56.25" customHeight="1" x14ac:dyDescent="0.25">
      <c r="A24" s="17" t="s">
        <v>286</v>
      </c>
      <c r="B24" s="16">
        <v>14</v>
      </c>
      <c r="C24" s="17" t="s">
        <v>263</v>
      </c>
      <c r="D24" s="17" t="s">
        <v>121</v>
      </c>
      <c r="E24" s="17" t="s">
        <v>136</v>
      </c>
      <c r="F24" s="17" t="s">
        <v>284</v>
      </c>
      <c r="G24" s="17" t="s">
        <v>265</v>
      </c>
      <c r="H24" s="17" t="s">
        <v>285</v>
      </c>
      <c r="I24" s="17" t="s">
        <v>286</v>
      </c>
      <c r="J24" s="17" t="s">
        <v>287</v>
      </c>
      <c r="K24" s="17" t="s">
        <v>288</v>
      </c>
      <c r="L24" s="21">
        <v>0.66</v>
      </c>
      <c r="M24" s="21">
        <v>0.66</v>
      </c>
      <c r="N24" s="21">
        <v>1</v>
      </c>
      <c r="O24" s="22" t="s">
        <v>289</v>
      </c>
      <c r="P24" s="23">
        <v>0</v>
      </c>
      <c r="Q24" s="23">
        <v>2016</v>
      </c>
      <c r="R24" s="23">
        <v>0</v>
      </c>
      <c r="S24" s="23">
        <v>0</v>
      </c>
      <c r="T24" s="23">
        <v>0.33</v>
      </c>
      <c r="U24" s="23">
        <v>0.22</v>
      </c>
      <c r="V24" s="23">
        <v>0.11</v>
      </c>
      <c r="W24" s="23">
        <v>0</v>
      </c>
      <c r="X24" s="23">
        <v>1</v>
      </c>
      <c r="Y24" s="23">
        <v>0.33</v>
      </c>
      <c r="Z24" s="23">
        <v>1</v>
      </c>
      <c r="AA24" s="23">
        <v>0.22</v>
      </c>
      <c r="AB24" s="23">
        <v>1</v>
      </c>
      <c r="AC24" s="23">
        <v>0.11</v>
      </c>
      <c r="AD24" s="23">
        <v>1</v>
      </c>
      <c r="AE24" s="23">
        <v>0.66</v>
      </c>
      <c r="AF24" s="23">
        <v>1</v>
      </c>
      <c r="AG24" s="23">
        <v>0</v>
      </c>
      <c r="AH24" s="23">
        <v>0.33</v>
      </c>
      <c r="AI24" s="23">
        <v>0.22</v>
      </c>
      <c r="AJ24" s="23">
        <v>0.11</v>
      </c>
      <c r="AK24" s="23">
        <v>0.11</v>
      </c>
      <c r="AL24" s="23" t="e">
        <v>#DIV/0!</v>
      </c>
      <c r="AM24" s="23">
        <v>1</v>
      </c>
      <c r="AN24" s="23">
        <v>1</v>
      </c>
      <c r="AO24" s="23">
        <v>1</v>
      </c>
      <c r="AP24" s="23">
        <v>1</v>
      </c>
      <c r="AQ24" s="23">
        <v>0.34</v>
      </c>
      <c r="AR24" s="23">
        <v>0</v>
      </c>
      <c r="AS24" s="23">
        <v>0</v>
      </c>
      <c r="AT24" s="23" t="s">
        <v>131</v>
      </c>
      <c r="AU24" s="23" t="s">
        <v>49</v>
      </c>
      <c r="AV24" s="23" t="s">
        <v>131</v>
      </c>
      <c r="AW24" s="23" t="s">
        <v>131</v>
      </c>
      <c r="AX24" s="23" t="s">
        <v>49</v>
      </c>
      <c r="AY24" s="23" t="s">
        <v>49</v>
      </c>
      <c r="AZ24" s="23" t="s">
        <v>49</v>
      </c>
      <c r="BA24" s="23" t="s">
        <v>49</v>
      </c>
      <c r="BB24" s="23" t="s">
        <v>49</v>
      </c>
      <c r="BC24" s="23" t="s">
        <v>132</v>
      </c>
      <c r="BD24" s="23" t="s">
        <v>238</v>
      </c>
      <c r="BE24" s="23" t="s">
        <v>171</v>
      </c>
      <c r="BF24" s="23" t="s">
        <v>271</v>
      </c>
      <c r="BG24" s="23" t="s">
        <v>272</v>
      </c>
      <c r="BH24" s="24" t="s">
        <v>135</v>
      </c>
      <c r="BI24" s="17" t="s">
        <v>1454</v>
      </c>
    </row>
    <row r="25" spans="1:61" ht="56.25" customHeight="1" x14ac:dyDescent="0.25">
      <c r="A25" s="17" t="s">
        <v>291</v>
      </c>
      <c r="B25" s="16">
        <v>15</v>
      </c>
      <c r="C25" s="17" t="s">
        <v>263</v>
      </c>
      <c r="D25" s="17" t="s">
        <v>121</v>
      </c>
      <c r="E25" s="17" t="s">
        <v>136</v>
      </c>
      <c r="F25" s="17" t="s">
        <v>284</v>
      </c>
      <c r="G25" s="17" t="s">
        <v>265</v>
      </c>
      <c r="H25" s="17" t="s">
        <v>290</v>
      </c>
      <c r="I25" s="17" t="s">
        <v>291</v>
      </c>
      <c r="J25" s="17" t="s">
        <v>292</v>
      </c>
      <c r="K25" s="17" t="s">
        <v>293</v>
      </c>
      <c r="L25" s="21">
        <v>0.5</v>
      </c>
      <c r="M25" s="21">
        <v>0.5</v>
      </c>
      <c r="N25" s="21">
        <v>1</v>
      </c>
      <c r="O25" s="22" t="s">
        <v>294</v>
      </c>
      <c r="P25" s="23">
        <v>0</v>
      </c>
      <c r="Q25" s="23">
        <v>2016</v>
      </c>
      <c r="R25" s="23">
        <v>0</v>
      </c>
      <c r="S25" s="23">
        <v>0</v>
      </c>
      <c r="T25" s="23">
        <v>0</v>
      </c>
      <c r="U25" s="23">
        <v>0.3</v>
      </c>
      <c r="V25" s="23">
        <v>0.2</v>
      </c>
      <c r="W25" s="23">
        <v>0</v>
      </c>
      <c r="X25" s="23">
        <v>1</v>
      </c>
      <c r="Y25" s="23">
        <v>0</v>
      </c>
      <c r="Z25" s="23">
        <v>1</v>
      </c>
      <c r="AA25" s="23">
        <v>0.3</v>
      </c>
      <c r="AB25" s="23">
        <v>1</v>
      </c>
      <c r="AC25" s="23">
        <v>0.2</v>
      </c>
      <c r="AD25" s="23">
        <v>1</v>
      </c>
      <c r="AE25" s="23">
        <v>0.5</v>
      </c>
      <c r="AF25" s="23">
        <v>1</v>
      </c>
      <c r="AG25" s="23">
        <v>0</v>
      </c>
      <c r="AH25" s="23">
        <v>0</v>
      </c>
      <c r="AI25" s="23">
        <v>0.3</v>
      </c>
      <c r="AJ25" s="23">
        <v>0.2</v>
      </c>
      <c r="AK25" s="23">
        <v>0.2</v>
      </c>
      <c r="AL25" s="23" t="e">
        <v>#DIV/0!</v>
      </c>
      <c r="AM25" s="23" t="e">
        <v>#DIV/0!</v>
      </c>
      <c r="AN25" s="23">
        <v>1</v>
      </c>
      <c r="AO25" s="23">
        <v>1</v>
      </c>
      <c r="AP25" s="23">
        <v>1</v>
      </c>
      <c r="AQ25" s="23">
        <v>0.8</v>
      </c>
      <c r="AR25" s="23">
        <v>1</v>
      </c>
      <c r="AS25" s="23">
        <v>0</v>
      </c>
      <c r="AT25" s="23" t="s">
        <v>49</v>
      </c>
      <c r="AU25" s="23" t="s">
        <v>49</v>
      </c>
      <c r="AV25" s="23" t="s">
        <v>131</v>
      </c>
      <c r="AW25" s="23" t="s">
        <v>131</v>
      </c>
      <c r="AX25" s="23" t="s">
        <v>49</v>
      </c>
      <c r="AY25" s="23" t="s">
        <v>49</v>
      </c>
      <c r="AZ25" s="23" t="s">
        <v>49</v>
      </c>
      <c r="BA25" s="23" t="s">
        <v>49</v>
      </c>
      <c r="BB25" s="23" t="s">
        <v>49</v>
      </c>
      <c r="BC25" s="23" t="s">
        <v>132</v>
      </c>
      <c r="BD25" s="23" t="s">
        <v>238</v>
      </c>
      <c r="BE25" s="23" t="s">
        <v>171</v>
      </c>
      <c r="BF25" s="23" t="s">
        <v>271</v>
      </c>
      <c r="BG25" s="23" t="s">
        <v>272</v>
      </c>
      <c r="BH25" s="24" t="s">
        <v>135</v>
      </c>
      <c r="BI25" s="17" t="s">
        <v>1455</v>
      </c>
    </row>
    <row r="26" spans="1:61" ht="56.25" customHeight="1" x14ac:dyDescent="0.25">
      <c r="A26" s="17" t="s">
        <v>296</v>
      </c>
      <c r="B26" s="16">
        <v>16</v>
      </c>
      <c r="C26" s="17" t="s">
        <v>263</v>
      </c>
      <c r="D26" s="17" t="s">
        <v>121</v>
      </c>
      <c r="E26" s="17" t="s">
        <v>240</v>
      </c>
      <c r="F26" s="17" t="s">
        <v>241</v>
      </c>
      <c r="G26" s="17" t="s">
        <v>265</v>
      </c>
      <c r="H26" s="17" t="s">
        <v>295</v>
      </c>
      <c r="I26" s="17" t="s">
        <v>296</v>
      </c>
      <c r="J26" s="17" t="s">
        <v>297</v>
      </c>
      <c r="K26" s="17" t="s">
        <v>298</v>
      </c>
      <c r="L26" s="17">
        <v>3</v>
      </c>
      <c r="M26" s="20">
        <v>2</v>
      </c>
      <c r="N26" s="21">
        <v>0.66666666666666663</v>
      </c>
      <c r="O26" s="22" t="s">
        <v>299</v>
      </c>
      <c r="P26" s="23">
        <v>0</v>
      </c>
      <c r="Q26" s="23">
        <v>2016</v>
      </c>
      <c r="R26" s="23">
        <v>0</v>
      </c>
      <c r="S26" s="23">
        <v>0</v>
      </c>
      <c r="T26" s="23">
        <v>0</v>
      </c>
      <c r="U26" s="23">
        <v>0</v>
      </c>
      <c r="V26" s="23">
        <v>3</v>
      </c>
      <c r="W26" s="23">
        <v>0</v>
      </c>
      <c r="X26" s="23">
        <v>0</v>
      </c>
      <c r="Y26" s="23">
        <v>0</v>
      </c>
      <c r="Z26" s="23">
        <v>0</v>
      </c>
      <c r="AA26" s="23">
        <v>0</v>
      </c>
      <c r="AB26" s="23">
        <v>0</v>
      </c>
      <c r="AC26" s="23">
        <v>2</v>
      </c>
      <c r="AD26" s="23">
        <v>0</v>
      </c>
      <c r="AE26" s="23">
        <v>2</v>
      </c>
      <c r="AF26" s="23">
        <v>0</v>
      </c>
      <c r="AG26" s="23">
        <v>0</v>
      </c>
      <c r="AH26" s="23">
        <v>0</v>
      </c>
      <c r="AI26" s="23">
        <v>0</v>
      </c>
      <c r="AJ26" s="23">
        <v>2</v>
      </c>
      <c r="AK26" s="23">
        <v>2</v>
      </c>
      <c r="AL26" s="23" t="e">
        <v>#DIV/0!</v>
      </c>
      <c r="AM26" s="23" t="e">
        <v>#DIV/0!</v>
      </c>
      <c r="AN26" s="23" t="e">
        <v>#DIV/0!</v>
      </c>
      <c r="AO26" s="23">
        <v>0.66666666666666663</v>
      </c>
      <c r="AP26" s="23">
        <v>0.66666666666666663</v>
      </c>
      <c r="AQ26" s="23">
        <v>0</v>
      </c>
      <c r="AR26" s="23">
        <v>0</v>
      </c>
      <c r="AS26" s="23">
        <v>0</v>
      </c>
      <c r="AT26" s="23" t="s">
        <v>49</v>
      </c>
      <c r="AU26" s="23" t="s">
        <v>49</v>
      </c>
      <c r="AV26" s="23" t="s">
        <v>131</v>
      </c>
      <c r="AW26" s="23" t="s">
        <v>131</v>
      </c>
      <c r="AX26" s="23" t="s">
        <v>49</v>
      </c>
      <c r="AY26" s="23" t="s">
        <v>49</v>
      </c>
      <c r="AZ26" s="23" t="s">
        <v>49</v>
      </c>
      <c r="BA26" s="23" t="s">
        <v>49</v>
      </c>
      <c r="BB26" s="23" t="s">
        <v>49</v>
      </c>
      <c r="BC26" s="23" t="s">
        <v>132</v>
      </c>
      <c r="BD26" s="23" t="s">
        <v>164</v>
      </c>
      <c r="BE26" s="23" t="s">
        <v>35</v>
      </c>
      <c r="BF26" s="23" t="s">
        <v>271</v>
      </c>
      <c r="BG26" s="23" t="s">
        <v>272</v>
      </c>
      <c r="BH26" s="24" t="s">
        <v>197</v>
      </c>
      <c r="BI26" s="17" t="s">
        <v>1456</v>
      </c>
    </row>
    <row r="27" spans="1:61" ht="56.25" customHeight="1" x14ac:dyDescent="0.25">
      <c r="A27" s="17" t="s">
        <v>303</v>
      </c>
      <c r="B27" s="16">
        <v>17</v>
      </c>
      <c r="C27" s="17" t="s">
        <v>263</v>
      </c>
      <c r="D27" s="17" t="s">
        <v>180</v>
      </c>
      <c r="E27" s="17" t="s">
        <v>122</v>
      </c>
      <c r="F27" s="17" t="s">
        <v>300</v>
      </c>
      <c r="G27" s="17" t="s">
        <v>301</v>
      </c>
      <c r="H27" s="17" t="s">
        <v>302</v>
      </c>
      <c r="I27" s="17" t="s">
        <v>303</v>
      </c>
      <c r="J27" s="17" t="s">
        <v>304</v>
      </c>
      <c r="K27" s="17" t="s">
        <v>305</v>
      </c>
      <c r="L27" s="17">
        <v>3</v>
      </c>
      <c r="M27" s="20">
        <v>3</v>
      </c>
      <c r="N27" s="21">
        <v>1</v>
      </c>
      <c r="O27" s="22" t="s">
        <v>306</v>
      </c>
      <c r="P27" s="23">
        <v>0</v>
      </c>
      <c r="Q27" s="23">
        <v>2016</v>
      </c>
      <c r="R27" s="23">
        <v>0</v>
      </c>
      <c r="S27" s="23">
        <v>0</v>
      </c>
      <c r="T27" s="23">
        <v>0</v>
      </c>
      <c r="U27" s="23">
        <v>0</v>
      </c>
      <c r="V27" s="23">
        <v>3</v>
      </c>
      <c r="W27" s="23">
        <v>0</v>
      </c>
      <c r="X27" s="23">
        <v>0</v>
      </c>
      <c r="Y27" s="23">
        <v>0</v>
      </c>
      <c r="Z27" s="23">
        <v>0</v>
      </c>
      <c r="AA27" s="23">
        <v>0</v>
      </c>
      <c r="AB27" s="23">
        <v>0</v>
      </c>
      <c r="AC27" s="23">
        <v>3</v>
      </c>
      <c r="AD27" s="23">
        <v>0</v>
      </c>
      <c r="AE27" s="23">
        <v>3</v>
      </c>
      <c r="AF27" s="23">
        <v>0</v>
      </c>
      <c r="AG27" s="23">
        <v>0</v>
      </c>
      <c r="AH27" s="23">
        <v>0</v>
      </c>
      <c r="AI27" s="23">
        <v>0</v>
      </c>
      <c r="AJ27" s="23">
        <v>3</v>
      </c>
      <c r="AK27" s="23">
        <v>3</v>
      </c>
      <c r="AL27" s="23" t="e">
        <v>#DIV/0!</v>
      </c>
      <c r="AM27" s="23" t="e">
        <v>#DIV/0!</v>
      </c>
      <c r="AN27" s="23" t="e">
        <v>#DIV/0!</v>
      </c>
      <c r="AO27" s="23">
        <v>1</v>
      </c>
      <c r="AP27" s="23">
        <v>1</v>
      </c>
      <c r="AQ27" s="23">
        <v>3</v>
      </c>
      <c r="AR27" s="23">
        <v>3</v>
      </c>
      <c r="AS27" s="23">
        <v>3</v>
      </c>
      <c r="AT27" s="23" t="s">
        <v>49</v>
      </c>
      <c r="AU27" s="23" t="s">
        <v>49</v>
      </c>
      <c r="AV27" s="23" t="s">
        <v>131</v>
      </c>
      <c r="AW27" s="23" t="s">
        <v>131</v>
      </c>
      <c r="AX27" s="23" t="s">
        <v>49</v>
      </c>
      <c r="AY27" s="23" t="s">
        <v>49</v>
      </c>
      <c r="AZ27" s="23" t="s">
        <v>49</v>
      </c>
      <c r="BA27" s="23" t="s">
        <v>49</v>
      </c>
      <c r="BB27" s="23" t="s">
        <v>49</v>
      </c>
      <c r="BC27" s="23" t="s">
        <v>132</v>
      </c>
      <c r="BD27" s="23" t="s">
        <v>144</v>
      </c>
      <c r="BE27" s="23" t="s">
        <v>35</v>
      </c>
      <c r="BF27" s="23" t="s">
        <v>271</v>
      </c>
      <c r="BG27" s="23" t="s">
        <v>272</v>
      </c>
      <c r="BH27" s="24" t="s">
        <v>197</v>
      </c>
      <c r="BI27" s="17" t="s">
        <v>1457</v>
      </c>
    </row>
    <row r="28" spans="1:61" ht="56.25" customHeight="1" x14ac:dyDescent="0.25">
      <c r="A28" s="17" t="s">
        <v>309</v>
      </c>
      <c r="B28" s="16">
        <v>18</v>
      </c>
      <c r="C28" s="17" t="s">
        <v>263</v>
      </c>
      <c r="D28" s="17" t="s">
        <v>180</v>
      </c>
      <c r="E28" s="17" t="s">
        <v>181</v>
      </c>
      <c r="F28" s="18" t="s">
        <v>182</v>
      </c>
      <c r="G28" s="17" t="s">
        <v>307</v>
      </c>
      <c r="H28" s="17" t="s">
        <v>308</v>
      </c>
      <c r="I28" s="17" t="s">
        <v>309</v>
      </c>
      <c r="J28" s="17" t="s">
        <v>310</v>
      </c>
      <c r="K28" s="17" t="s">
        <v>311</v>
      </c>
      <c r="L28" s="35">
        <v>100000</v>
      </c>
      <c r="M28" s="35">
        <v>132334</v>
      </c>
      <c r="N28" s="21">
        <v>1.32334</v>
      </c>
      <c r="O28" s="22" t="s">
        <v>312</v>
      </c>
      <c r="P28" s="23">
        <v>219530</v>
      </c>
      <c r="Q28" s="23">
        <v>2016</v>
      </c>
      <c r="R28" s="23">
        <v>12479</v>
      </c>
      <c r="S28" s="23">
        <v>21610</v>
      </c>
      <c r="T28" s="23">
        <v>28130</v>
      </c>
      <c r="U28" s="23">
        <v>28650</v>
      </c>
      <c r="V28" s="23">
        <v>21610</v>
      </c>
      <c r="W28" s="23">
        <v>643</v>
      </c>
      <c r="X28" s="23">
        <v>0</v>
      </c>
      <c r="Y28" s="23">
        <v>1123</v>
      </c>
      <c r="Z28" s="23">
        <v>0</v>
      </c>
      <c r="AA28" s="23">
        <v>67544</v>
      </c>
      <c r="AB28" s="23">
        <v>0</v>
      </c>
      <c r="AC28" s="23">
        <v>63024</v>
      </c>
      <c r="AD28" s="23">
        <v>0</v>
      </c>
      <c r="AE28" s="23">
        <v>132334</v>
      </c>
      <c r="AF28" s="23">
        <v>0</v>
      </c>
      <c r="AG28" s="23">
        <v>643</v>
      </c>
      <c r="AH28" s="23">
        <v>1123</v>
      </c>
      <c r="AI28" s="23">
        <v>67544</v>
      </c>
      <c r="AJ28" s="23">
        <v>63024</v>
      </c>
      <c r="AK28" s="23">
        <v>63024</v>
      </c>
      <c r="AL28" s="23">
        <v>2.9754743174456269E-2</v>
      </c>
      <c r="AM28" s="23">
        <v>3.9921791681478851E-2</v>
      </c>
      <c r="AN28" s="23">
        <v>2.3575567190226878</v>
      </c>
      <c r="AO28" s="23">
        <v>2.9164275798241555</v>
      </c>
      <c r="AP28" s="23">
        <v>1.32334</v>
      </c>
      <c r="AQ28" s="23">
        <v>158760</v>
      </c>
      <c r="AR28" s="23">
        <v>158761</v>
      </c>
      <c r="AS28" s="23">
        <v>70000</v>
      </c>
      <c r="AT28" s="23" t="s">
        <v>131</v>
      </c>
      <c r="AU28" s="23" t="s">
        <v>131</v>
      </c>
      <c r="AV28" s="23" t="s">
        <v>131</v>
      </c>
      <c r="AW28" s="23" t="s">
        <v>131</v>
      </c>
      <c r="AX28" s="23" t="s">
        <v>49</v>
      </c>
      <c r="AY28" s="23" t="s">
        <v>49</v>
      </c>
      <c r="AZ28" s="23" t="s">
        <v>49</v>
      </c>
      <c r="BA28" s="23" t="s">
        <v>49</v>
      </c>
      <c r="BB28" s="23" t="s">
        <v>49</v>
      </c>
      <c r="BC28" s="23" t="s">
        <v>132</v>
      </c>
      <c r="BD28" s="23" t="s">
        <v>164</v>
      </c>
      <c r="BE28" s="23" t="s">
        <v>35</v>
      </c>
      <c r="BF28" s="23" t="s">
        <v>271</v>
      </c>
      <c r="BG28" s="23" t="s">
        <v>272</v>
      </c>
      <c r="BH28" s="24" t="s">
        <v>197</v>
      </c>
      <c r="BI28" s="17" t="s">
        <v>1458</v>
      </c>
    </row>
    <row r="29" spans="1:61" ht="56.25" customHeight="1" x14ac:dyDescent="0.25">
      <c r="A29" s="17" t="s">
        <v>314</v>
      </c>
      <c r="B29" s="16">
        <v>19</v>
      </c>
      <c r="C29" s="17" t="s">
        <v>263</v>
      </c>
      <c r="D29" s="17" t="s">
        <v>180</v>
      </c>
      <c r="E29" s="17" t="s">
        <v>181</v>
      </c>
      <c r="F29" s="18" t="s">
        <v>182</v>
      </c>
      <c r="G29" s="17" t="s">
        <v>301</v>
      </c>
      <c r="H29" s="17" t="s">
        <v>313</v>
      </c>
      <c r="I29" s="17" t="s">
        <v>314</v>
      </c>
      <c r="J29" s="17" t="s">
        <v>315</v>
      </c>
      <c r="K29" s="17" t="s">
        <v>316</v>
      </c>
      <c r="L29" s="17">
        <v>405</v>
      </c>
      <c r="M29" s="20">
        <v>580</v>
      </c>
      <c r="N29" s="21">
        <v>1.4320987654320987</v>
      </c>
      <c r="O29" s="22" t="s">
        <v>317</v>
      </c>
      <c r="P29" s="23">
        <v>0</v>
      </c>
      <c r="Q29" s="23">
        <v>2016</v>
      </c>
      <c r="R29" s="23">
        <v>0</v>
      </c>
      <c r="S29" s="23">
        <v>79</v>
      </c>
      <c r="T29" s="23">
        <v>105</v>
      </c>
      <c r="U29" s="23">
        <v>108</v>
      </c>
      <c r="V29" s="23">
        <v>113</v>
      </c>
      <c r="W29" s="23">
        <v>0</v>
      </c>
      <c r="X29" s="23">
        <v>0</v>
      </c>
      <c r="Y29" s="23">
        <v>123</v>
      </c>
      <c r="Z29" s="23">
        <v>0</v>
      </c>
      <c r="AA29" s="23">
        <v>210</v>
      </c>
      <c r="AB29" s="23">
        <v>0</v>
      </c>
      <c r="AC29" s="23">
        <v>247</v>
      </c>
      <c r="AD29" s="23">
        <v>0</v>
      </c>
      <c r="AE29" s="23">
        <v>580</v>
      </c>
      <c r="AF29" s="23">
        <v>0</v>
      </c>
      <c r="AG29" s="23">
        <v>0</v>
      </c>
      <c r="AH29" s="23">
        <v>123</v>
      </c>
      <c r="AI29" s="23">
        <v>210</v>
      </c>
      <c r="AJ29" s="23">
        <v>247</v>
      </c>
      <c r="AK29" s="23">
        <v>247</v>
      </c>
      <c r="AL29" s="23">
        <v>0</v>
      </c>
      <c r="AM29" s="23">
        <v>1.1714285714285715</v>
      </c>
      <c r="AN29" s="23">
        <v>1.9444444444444444</v>
      </c>
      <c r="AO29" s="23">
        <v>2.1858407079646018</v>
      </c>
      <c r="AP29" s="23">
        <v>1.4320987654320987</v>
      </c>
      <c r="AQ29" s="23">
        <v>556</v>
      </c>
      <c r="AR29" s="23">
        <v>539</v>
      </c>
      <c r="AS29" s="23">
        <v>0</v>
      </c>
      <c r="AT29" s="23" t="s">
        <v>131</v>
      </c>
      <c r="AU29" s="23" t="s">
        <v>131</v>
      </c>
      <c r="AV29" s="23" t="s">
        <v>131</v>
      </c>
      <c r="AW29" s="23" t="s">
        <v>131</v>
      </c>
      <c r="AX29" s="23" t="s">
        <v>49</v>
      </c>
      <c r="AY29" s="23" t="s">
        <v>49</v>
      </c>
      <c r="AZ29" s="23" t="s">
        <v>49</v>
      </c>
      <c r="BA29" s="23" t="s">
        <v>49</v>
      </c>
      <c r="BB29" s="23" t="s">
        <v>49</v>
      </c>
      <c r="BC29" s="23" t="s">
        <v>132</v>
      </c>
      <c r="BD29" s="23" t="s">
        <v>164</v>
      </c>
      <c r="BE29" s="23" t="s">
        <v>35</v>
      </c>
      <c r="BF29" s="23" t="s">
        <v>271</v>
      </c>
      <c r="BG29" s="23" t="s">
        <v>272</v>
      </c>
      <c r="BH29" s="24" t="s">
        <v>197</v>
      </c>
      <c r="BI29" s="17" t="s">
        <v>1459</v>
      </c>
    </row>
    <row r="30" spans="1:61" ht="56.25" customHeight="1" x14ac:dyDescent="0.25">
      <c r="A30" s="17" t="s">
        <v>319</v>
      </c>
      <c r="B30" s="16">
        <v>20</v>
      </c>
      <c r="C30" s="17" t="s">
        <v>263</v>
      </c>
      <c r="D30" s="17" t="s">
        <v>180</v>
      </c>
      <c r="E30" s="17" t="s">
        <v>181</v>
      </c>
      <c r="F30" s="17" t="s">
        <v>300</v>
      </c>
      <c r="G30" s="17" t="s">
        <v>301</v>
      </c>
      <c r="H30" s="17" t="s">
        <v>318</v>
      </c>
      <c r="I30" s="17" t="s">
        <v>319</v>
      </c>
      <c r="J30" s="17" t="s">
        <v>320</v>
      </c>
      <c r="K30" s="17" t="s">
        <v>316</v>
      </c>
      <c r="L30" s="17">
        <v>0</v>
      </c>
      <c r="M30" s="20">
        <v>0</v>
      </c>
      <c r="N30" s="21" t="s">
        <v>321</v>
      </c>
      <c r="O30" s="22" t="s">
        <v>322</v>
      </c>
      <c r="P30" s="23">
        <v>0</v>
      </c>
      <c r="Q30" s="23">
        <v>2016</v>
      </c>
      <c r="R30" s="23">
        <v>72</v>
      </c>
      <c r="S30" s="23">
        <v>0</v>
      </c>
      <c r="T30" s="23">
        <v>0</v>
      </c>
      <c r="U30" s="23">
        <v>0</v>
      </c>
      <c r="V30" s="23">
        <v>0</v>
      </c>
      <c r="W30" s="23">
        <v>0</v>
      </c>
      <c r="X30" s="23">
        <v>0</v>
      </c>
      <c r="Y30" s="23">
        <v>0</v>
      </c>
      <c r="Z30" s="23">
        <v>0</v>
      </c>
      <c r="AA30" s="23">
        <v>0</v>
      </c>
      <c r="AB30" s="23">
        <v>0</v>
      </c>
      <c r="AC30" s="23">
        <v>0</v>
      </c>
      <c r="AD30" s="23">
        <v>0</v>
      </c>
      <c r="AE30" s="23">
        <v>0</v>
      </c>
      <c r="AF30" s="23">
        <v>1</v>
      </c>
      <c r="AG30" s="23">
        <v>0</v>
      </c>
      <c r="AH30" s="23">
        <v>0</v>
      </c>
      <c r="AI30" s="23">
        <v>0</v>
      </c>
      <c r="AJ30" s="23">
        <v>0</v>
      </c>
      <c r="AK30" s="23">
        <v>0</v>
      </c>
      <c r="AL30" s="23" t="e">
        <v>#DIV/0!</v>
      </c>
      <c r="AM30" s="23" t="e">
        <v>#DIV/0!</v>
      </c>
      <c r="AN30" s="23" t="e">
        <v>#DIV/0!</v>
      </c>
      <c r="AO30" s="23" t="e">
        <v>#DIV/0!</v>
      </c>
      <c r="AP30" s="23" t="e">
        <v>#DIV/0!</v>
      </c>
      <c r="AQ30" s="23">
        <v>0</v>
      </c>
      <c r="AR30" s="23">
        <v>0</v>
      </c>
      <c r="AS30" s="23">
        <v>0</v>
      </c>
      <c r="AT30" s="23" t="s">
        <v>49</v>
      </c>
      <c r="AU30" s="23" t="s">
        <v>49</v>
      </c>
      <c r="AV30" s="23" t="s">
        <v>131</v>
      </c>
      <c r="AW30" s="23" t="s">
        <v>131</v>
      </c>
      <c r="AX30" s="23" t="s">
        <v>49</v>
      </c>
      <c r="AY30" s="23" t="s">
        <v>49</v>
      </c>
      <c r="AZ30" s="23" t="s">
        <v>49</v>
      </c>
      <c r="BA30" s="23" t="s">
        <v>49</v>
      </c>
      <c r="BB30" s="23" t="s">
        <v>49</v>
      </c>
      <c r="BC30" s="23" t="s">
        <v>132</v>
      </c>
      <c r="BD30" s="23" t="s">
        <v>164</v>
      </c>
      <c r="BE30" s="23" t="s">
        <v>35</v>
      </c>
      <c r="BF30" s="23" t="s">
        <v>271</v>
      </c>
      <c r="BG30" s="23" t="s">
        <v>272</v>
      </c>
      <c r="BH30" s="24" t="s">
        <v>197</v>
      </c>
      <c r="BI30" s="17" t="s">
        <v>1460</v>
      </c>
    </row>
    <row r="31" spans="1:61" ht="56.25" customHeight="1" x14ac:dyDescent="0.25">
      <c r="A31" s="17" t="s">
        <v>328</v>
      </c>
      <c r="B31" s="16">
        <v>21</v>
      </c>
      <c r="C31" s="17" t="s">
        <v>323</v>
      </c>
      <c r="D31" s="17" t="s">
        <v>324</v>
      </c>
      <c r="E31" s="17" t="s">
        <v>325</v>
      </c>
      <c r="F31" s="17" t="s">
        <v>257</v>
      </c>
      <c r="G31" s="17" t="s">
        <v>326</v>
      </c>
      <c r="H31" s="17" t="s">
        <v>327</v>
      </c>
      <c r="I31" s="17" t="s">
        <v>328</v>
      </c>
      <c r="J31" s="17" t="s">
        <v>329</v>
      </c>
      <c r="K31" s="17" t="s">
        <v>330</v>
      </c>
      <c r="L31" s="21">
        <v>0.98</v>
      </c>
      <c r="M31" s="21">
        <v>0.98</v>
      </c>
      <c r="N31" s="21">
        <v>1</v>
      </c>
      <c r="O31" s="22" t="s">
        <v>331</v>
      </c>
      <c r="P31" s="23">
        <v>0</v>
      </c>
      <c r="Q31" s="23">
        <v>2016</v>
      </c>
      <c r="R31" s="23">
        <v>0</v>
      </c>
      <c r="S31" s="23">
        <v>0</v>
      </c>
      <c r="T31" s="23">
        <v>0</v>
      </c>
      <c r="U31" s="23">
        <v>0.98</v>
      </c>
      <c r="V31" s="23">
        <v>0.98</v>
      </c>
      <c r="W31" s="23">
        <v>0</v>
      </c>
      <c r="X31" s="23">
        <v>1</v>
      </c>
      <c r="Y31" s="23">
        <v>0.25</v>
      </c>
      <c r="Z31" s="23">
        <v>1</v>
      </c>
      <c r="AA31" s="23">
        <v>0.97</v>
      </c>
      <c r="AB31" s="23">
        <v>1</v>
      </c>
      <c r="AC31" s="23">
        <v>0.96</v>
      </c>
      <c r="AD31" s="23">
        <v>1</v>
      </c>
      <c r="AE31" s="23">
        <v>0.98</v>
      </c>
      <c r="AF31" s="23">
        <v>1</v>
      </c>
      <c r="AG31" s="23">
        <v>0</v>
      </c>
      <c r="AH31" s="23">
        <v>0.25</v>
      </c>
      <c r="AI31" s="23">
        <v>0.97</v>
      </c>
      <c r="AJ31" s="23">
        <v>0.96</v>
      </c>
      <c r="AK31" s="23">
        <v>0.96</v>
      </c>
      <c r="AL31" s="23" t="e">
        <v>#DIV/0!</v>
      </c>
      <c r="AM31" s="23" t="e">
        <v>#DIV/0!</v>
      </c>
      <c r="AN31" s="23">
        <v>0.98979591836734693</v>
      </c>
      <c r="AO31" s="23">
        <v>0.97959183673469385</v>
      </c>
      <c r="AP31" s="23">
        <v>1</v>
      </c>
      <c r="AQ31" s="23">
        <v>0.98</v>
      </c>
      <c r="AR31" s="23">
        <v>0.98</v>
      </c>
      <c r="AS31" s="23">
        <v>0.98</v>
      </c>
      <c r="AT31" s="23" t="s">
        <v>49</v>
      </c>
      <c r="AU31" s="23" t="s">
        <v>49</v>
      </c>
      <c r="AV31" s="23" t="s">
        <v>131</v>
      </c>
      <c r="AW31" s="23" t="s">
        <v>49</v>
      </c>
      <c r="AX31" s="23" t="s">
        <v>49</v>
      </c>
      <c r="AY31" s="23" t="s">
        <v>49</v>
      </c>
      <c r="AZ31" s="23" t="s">
        <v>49</v>
      </c>
      <c r="BA31" s="23" t="s">
        <v>49</v>
      </c>
      <c r="BB31" s="23" t="s">
        <v>49</v>
      </c>
      <c r="BC31" s="23" t="s">
        <v>132</v>
      </c>
      <c r="BD31" s="23" t="s">
        <v>144</v>
      </c>
      <c r="BE31" s="23" t="s">
        <v>171</v>
      </c>
      <c r="BF31" s="23" t="s">
        <v>278</v>
      </c>
      <c r="BG31" s="23" t="s">
        <v>332</v>
      </c>
      <c r="BH31" s="24" t="s">
        <v>135</v>
      </c>
      <c r="BI31" s="17" t="s">
        <v>1461</v>
      </c>
    </row>
    <row r="32" spans="1:61" ht="56.25" customHeight="1" x14ac:dyDescent="0.25">
      <c r="A32" s="17" t="s">
        <v>336</v>
      </c>
      <c r="B32" s="16">
        <v>22</v>
      </c>
      <c r="C32" s="17" t="s">
        <v>333</v>
      </c>
      <c r="D32" s="17" t="s">
        <v>324</v>
      </c>
      <c r="E32" s="17" t="s">
        <v>325</v>
      </c>
      <c r="F32" s="17" t="s">
        <v>257</v>
      </c>
      <c r="G32" s="17" t="s">
        <v>334</v>
      </c>
      <c r="H32" s="17" t="s">
        <v>335</v>
      </c>
      <c r="I32" s="17" t="s">
        <v>336</v>
      </c>
      <c r="J32" s="17" t="s">
        <v>337</v>
      </c>
      <c r="K32" s="17" t="s">
        <v>338</v>
      </c>
      <c r="L32" s="21">
        <v>0.98</v>
      </c>
      <c r="M32" s="21">
        <v>0.98</v>
      </c>
      <c r="N32" s="21">
        <v>1</v>
      </c>
      <c r="O32" s="22" t="s">
        <v>339</v>
      </c>
      <c r="P32" s="23">
        <v>0.95499999999999996</v>
      </c>
      <c r="Q32" s="23">
        <v>2016</v>
      </c>
      <c r="R32" s="23">
        <v>0</v>
      </c>
      <c r="S32" s="23">
        <v>0</v>
      </c>
      <c r="T32" s="23">
        <v>0</v>
      </c>
      <c r="U32" s="23">
        <v>0.98</v>
      </c>
      <c r="V32" s="23">
        <v>0.98</v>
      </c>
      <c r="W32" s="23">
        <v>0</v>
      </c>
      <c r="X32" s="23">
        <v>1</v>
      </c>
      <c r="Y32" s="23">
        <v>0</v>
      </c>
      <c r="Z32" s="23">
        <v>1</v>
      </c>
      <c r="AA32" s="23">
        <v>0.98</v>
      </c>
      <c r="AB32" s="23">
        <v>1</v>
      </c>
      <c r="AC32" s="23">
        <v>0.98</v>
      </c>
      <c r="AD32" s="23">
        <v>1</v>
      </c>
      <c r="AE32" s="23">
        <v>0.98</v>
      </c>
      <c r="AF32" s="23">
        <v>1</v>
      </c>
      <c r="AG32" s="23">
        <v>0</v>
      </c>
      <c r="AH32" s="23">
        <v>0</v>
      </c>
      <c r="AI32" s="23">
        <v>0.98</v>
      </c>
      <c r="AJ32" s="23">
        <v>0.98</v>
      </c>
      <c r="AK32" s="23">
        <v>0.98</v>
      </c>
      <c r="AL32" s="23" t="e">
        <v>#DIV/0!</v>
      </c>
      <c r="AM32" s="23" t="e">
        <v>#DIV/0!</v>
      </c>
      <c r="AN32" s="23">
        <v>1</v>
      </c>
      <c r="AO32" s="23">
        <v>1</v>
      </c>
      <c r="AP32" s="23">
        <v>1</v>
      </c>
      <c r="AQ32" s="23">
        <v>0.98</v>
      </c>
      <c r="AR32" s="23">
        <v>0.98</v>
      </c>
      <c r="AS32" s="23">
        <v>0.98</v>
      </c>
      <c r="AT32" s="23" t="s">
        <v>49</v>
      </c>
      <c r="AU32" s="23" t="s">
        <v>49</v>
      </c>
      <c r="AV32" s="23" t="s">
        <v>131</v>
      </c>
      <c r="AW32" s="23" t="s">
        <v>49</v>
      </c>
      <c r="AX32" s="23" t="s">
        <v>49</v>
      </c>
      <c r="AY32" s="23" t="s">
        <v>49</v>
      </c>
      <c r="AZ32" s="23" t="s">
        <v>49</v>
      </c>
      <c r="BA32" s="23" t="s">
        <v>49</v>
      </c>
      <c r="BB32" s="23" t="s">
        <v>49</v>
      </c>
      <c r="BC32" s="23" t="s">
        <v>132</v>
      </c>
      <c r="BD32" s="23" t="s">
        <v>144</v>
      </c>
      <c r="BE32" s="23" t="s">
        <v>171</v>
      </c>
      <c r="BF32" s="23" t="s">
        <v>278</v>
      </c>
      <c r="BG32" s="23" t="s">
        <v>332</v>
      </c>
      <c r="BH32" s="24" t="s">
        <v>135</v>
      </c>
      <c r="BI32" s="17" t="s">
        <v>1461</v>
      </c>
    </row>
    <row r="33" spans="1:61" ht="56.25" customHeight="1" x14ac:dyDescent="0.25">
      <c r="A33" s="17" t="s">
        <v>343</v>
      </c>
      <c r="B33" s="16">
        <v>23</v>
      </c>
      <c r="C33" s="17" t="s">
        <v>340</v>
      </c>
      <c r="D33" s="17" t="s">
        <v>121</v>
      </c>
      <c r="E33" s="17" t="s">
        <v>122</v>
      </c>
      <c r="F33" s="17" t="s">
        <v>300</v>
      </c>
      <c r="G33" s="17" t="s">
        <v>341</v>
      </c>
      <c r="H33" s="17" t="s">
        <v>342</v>
      </c>
      <c r="I33" s="17" t="s">
        <v>343</v>
      </c>
      <c r="J33" s="17" t="s">
        <v>344</v>
      </c>
      <c r="K33" s="17" t="s">
        <v>345</v>
      </c>
      <c r="L33" s="17">
        <v>2</v>
      </c>
      <c r="M33" s="20">
        <v>1.9950000000000001</v>
      </c>
      <c r="N33" s="21">
        <v>0.99750000000000005</v>
      </c>
      <c r="O33" s="22" t="s">
        <v>346</v>
      </c>
      <c r="P33" s="23">
        <v>1</v>
      </c>
      <c r="Q33" s="23">
        <v>2016</v>
      </c>
      <c r="R33" s="23">
        <v>1</v>
      </c>
      <c r="S33" s="23">
        <v>0</v>
      </c>
      <c r="T33" s="23">
        <v>0.5</v>
      </c>
      <c r="U33" s="23">
        <v>0.375</v>
      </c>
      <c r="V33" s="23">
        <v>1.125</v>
      </c>
      <c r="W33" s="23">
        <v>0</v>
      </c>
      <c r="X33" s="23">
        <v>0</v>
      </c>
      <c r="Y33" s="23">
        <v>0.5</v>
      </c>
      <c r="Z33" s="23">
        <v>0</v>
      </c>
      <c r="AA33" s="23">
        <v>0.38</v>
      </c>
      <c r="AB33" s="23">
        <v>0</v>
      </c>
      <c r="AC33" s="23">
        <v>1.115</v>
      </c>
      <c r="AD33" s="23">
        <v>0</v>
      </c>
      <c r="AE33" s="23">
        <v>1.9950000000000001</v>
      </c>
      <c r="AF33" s="23">
        <v>0</v>
      </c>
      <c r="AG33" s="23">
        <v>0</v>
      </c>
      <c r="AH33" s="23">
        <v>0.5</v>
      </c>
      <c r="AI33" s="23">
        <v>0.38</v>
      </c>
      <c r="AJ33" s="23">
        <v>1.115</v>
      </c>
      <c r="AK33" s="23">
        <v>1.115</v>
      </c>
      <c r="AL33" s="23" t="e">
        <v>#DIV/0!</v>
      </c>
      <c r="AM33" s="23">
        <v>1</v>
      </c>
      <c r="AN33" s="23">
        <v>1.0133333333333334</v>
      </c>
      <c r="AO33" s="23">
        <v>0.99111111111111105</v>
      </c>
      <c r="AP33" s="23">
        <v>0.99750000000000005</v>
      </c>
      <c r="AQ33" s="23">
        <v>2</v>
      </c>
      <c r="AR33" s="23">
        <v>2</v>
      </c>
      <c r="AS33" s="23">
        <v>1</v>
      </c>
      <c r="AT33" s="23" t="s">
        <v>131</v>
      </c>
      <c r="AU33" s="23" t="s">
        <v>131</v>
      </c>
      <c r="AV33" s="23" t="s">
        <v>131</v>
      </c>
      <c r="AW33" s="23" t="s">
        <v>131</v>
      </c>
      <c r="AX33" s="23" t="s">
        <v>49</v>
      </c>
      <c r="AY33" s="23" t="s">
        <v>49</v>
      </c>
      <c r="AZ33" s="23" t="s">
        <v>49</v>
      </c>
      <c r="BA33" s="23" t="s">
        <v>49</v>
      </c>
      <c r="BB33" s="23" t="s">
        <v>49</v>
      </c>
      <c r="BC33" s="23" t="s">
        <v>132</v>
      </c>
      <c r="BD33" s="23" t="s">
        <v>164</v>
      </c>
      <c r="BE33" s="23" t="s">
        <v>35</v>
      </c>
      <c r="BF33" s="23" t="s">
        <v>271</v>
      </c>
      <c r="BG33" s="23" t="s">
        <v>272</v>
      </c>
      <c r="BH33" s="24" t="s">
        <v>197</v>
      </c>
      <c r="BI33" s="17" t="s">
        <v>1462</v>
      </c>
    </row>
    <row r="34" spans="1:61" ht="56.25" customHeight="1" x14ac:dyDescent="0.25">
      <c r="A34" s="17" t="s">
        <v>349</v>
      </c>
      <c r="B34" s="16">
        <v>24</v>
      </c>
      <c r="C34" s="17" t="s">
        <v>340</v>
      </c>
      <c r="D34" s="17" t="s">
        <v>121</v>
      </c>
      <c r="E34" s="17" t="s">
        <v>122</v>
      </c>
      <c r="F34" s="17" t="s">
        <v>347</v>
      </c>
      <c r="G34" s="17" t="s">
        <v>341</v>
      </c>
      <c r="H34" s="17" t="s">
        <v>348</v>
      </c>
      <c r="I34" s="17" t="s">
        <v>349</v>
      </c>
      <c r="J34" s="17" t="s">
        <v>350</v>
      </c>
      <c r="K34" s="17" t="s">
        <v>351</v>
      </c>
      <c r="L34" s="20">
        <v>2</v>
      </c>
      <c r="M34" s="20">
        <v>2</v>
      </c>
      <c r="N34" s="21">
        <v>1</v>
      </c>
      <c r="O34" s="22" t="s">
        <v>352</v>
      </c>
      <c r="P34" s="23">
        <v>0</v>
      </c>
      <c r="Q34" s="23">
        <v>2016</v>
      </c>
      <c r="R34" s="23">
        <v>0</v>
      </c>
      <c r="S34" s="23">
        <v>1.3</v>
      </c>
      <c r="T34" s="23">
        <v>0.25</v>
      </c>
      <c r="U34" s="23">
        <v>0.25</v>
      </c>
      <c r="V34" s="23">
        <v>0.2</v>
      </c>
      <c r="W34" s="23">
        <v>1.3</v>
      </c>
      <c r="X34" s="23">
        <v>0</v>
      </c>
      <c r="Y34" s="23">
        <v>0.25</v>
      </c>
      <c r="Z34" s="23">
        <v>0</v>
      </c>
      <c r="AA34" s="23">
        <v>0.1</v>
      </c>
      <c r="AB34" s="23">
        <v>0</v>
      </c>
      <c r="AC34" s="23">
        <v>0.35</v>
      </c>
      <c r="AD34" s="23">
        <v>0</v>
      </c>
      <c r="AE34" s="23">
        <v>2</v>
      </c>
      <c r="AF34" s="23">
        <v>0</v>
      </c>
      <c r="AG34" s="23">
        <v>1.3</v>
      </c>
      <c r="AH34" s="23">
        <v>0.25</v>
      </c>
      <c r="AI34" s="23">
        <v>0.1</v>
      </c>
      <c r="AJ34" s="23">
        <v>0.35</v>
      </c>
      <c r="AK34" s="23">
        <v>0.35</v>
      </c>
      <c r="AL34" s="23">
        <v>1</v>
      </c>
      <c r="AM34" s="23">
        <v>1</v>
      </c>
      <c r="AN34" s="23">
        <v>0.4</v>
      </c>
      <c r="AO34" s="23">
        <v>1.7499999999999998</v>
      </c>
      <c r="AP34" s="23">
        <v>1</v>
      </c>
      <c r="AQ34" s="23">
        <v>1</v>
      </c>
      <c r="AR34" s="23">
        <v>1</v>
      </c>
      <c r="AS34" s="23">
        <v>0</v>
      </c>
      <c r="AT34" s="23" t="s">
        <v>131</v>
      </c>
      <c r="AU34" s="23" t="s">
        <v>131</v>
      </c>
      <c r="AV34" s="23" t="s">
        <v>131</v>
      </c>
      <c r="AW34" s="23" t="s">
        <v>131</v>
      </c>
      <c r="AX34" s="23" t="s">
        <v>49</v>
      </c>
      <c r="AY34" s="23" t="s">
        <v>49</v>
      </c>
      <c r="AZ34" s="23" t="s">
        <v>49</v>
      </c>
      <c r="BA34" s="23" t="s">
        <v>49</v>
      </c>
      <c r="BB34" s="23" t="s">
        <v>49</v>
      </c>
      <c r="BC34" s="23" t="s">
        <v>132</v>
      </c>
      <c r="BD34" s="23" t="s">
        <v>238</v>
      </c>
      <c r="BE34" s="23" t="s">
        <v>35</v>
      </c>
      <c r="BF34" s="23" t="s">
        <v>271</v>
      </c>
      <c r="BG34" s="23" t="s">
        <v>272</v>
      </c>
      <c r="BH34" s="24" t="s">
        <v>197</v>
      </c>
      <c r="BI34" s="17" t="s">
        <v>1463</v>
      </c>
    </row>
    <row r="35" spans="1:61" ht="56.25" customHeight="1" x14ac:dyDescent="0.25">
      <c r="A35" s="17" t="s">
        <v>354</v>
      </c>
      <c r="B35" s="16">
        <v>25</v>
      </c>
      <c r="C35" s="17" t="s">
        <v>340</v>
      </c>
      <c r="D35" s="17" t="s">
        <v>121</v>
      </c>
      <c r="E35" s="17" t="s">
        <v>122</v>
      </c>
      <c r="F35" s="17" t="s">
        <v>347</v>
      </c>
      <c r="G35" s="17" t="s">
        <v>341</v>
      </c>
      <c r="H35" s="17" t="s">
        <v>353</v>
      </c>
      <c r="I35" s="17" t="s">
        <v>354</v>
      </c>
      <c r="J35" s="17" t="s">
        <v>355</v>
      </c>
      <c r="K35" s="17" t="s">
        <v>356</v>
      </c>
      <c r="L35" s="19">
        <v>4</v>
      </c>
      <c r="M35" s="20">
        <v>4</v>
      </c>
      <c r="N35" s="21">
        <v>1</v>
      </c>
      <c r="O35" s="22" t="s">
        <v>357</v>
      </c>
      <c r="P35" s="23">
        <v>3.6</v>
      </c>
      <c r="Q35" s="23">
        <v>2016</v>
      </c>
      <c r="R35" s="23">
        <v>3.6</v>
      </c>
      <c r="S35" s="23">
        <v>0.4</v>
      </c>
      <c r="T35" s="23">
        <v>0</v>
      </c>
      <c r="U35" s="23">
        <v>0</v>
      </c>
      <c r="V35" s="23">
        <v>0</v>
      </c>
      <c r="W35" s="23">
        <v>4</v>
      </c>
      <c r="X35" s="23">
        <v>0</v>
      </c>
      <c r="Y35" s="23">
        <v>0</v>
      </c>
      <c r="Z35" s="23">
        <v>0</v>
      </c>
      <c r="AA35" s="23">
        <v>0</v>
      </c>
      <c r="AB35" s="23">
        <v>0</v>
      </c>
      <c r="AC35" s="23">
        <v>0</v>
      </c>
      <c r="AD35" s="23">
        <v>0</v>
      </c>
      <c r="AE35" s="23">
        <v>4</v>
      </c>
      <c r="AF35" s="23">
        <v>1</v>
      </c>
      <c r="AG35" s="23">
        <v>4</v>
      </c>
      <c r="AH35" s="23">
        <v>0</v>
      </c>
      <c r="AI35" s="23">
        <v>0</v>
      </c>
      <c r="AJ35" s="23">
        <v>0</v>
      </c>
      <c r="AK35" s="23">
        <v>0</v>
      </c>
      <c r="AL35" s="23">
        <v>1</v>
      </c>
      <c r="AM35" s="23" t="e">
        <v>#DIV/0!</v>
      </c>
      <c r="AN35" s="23" t="e">
        <v>#DIV/0!</v>
      </c>
      <c r="AO35" s="23" t="e">
        <v>#DIV/0!</v>
      </c>
      <c r="AP35" s="23">
        <v>1</v>
      </c>
      <c r="AQ35" s="23">
        <v>0</v>
      </c>
      <c r="AR35" s="23">
        <v>0</v>
      </c>
      <c r="AS35" s="23">
        <v>0</v>
      </c>
      <c r="AT35" s="23" t="s">
        <v>49</v>
      </c>
      <c r="AU35" s="23" t="s">
        <v>49</v>
      </c>
      <c r="AV35" s="23" t="s">
        <v>131</v>
      </c>
      <c r="AW35" s="23" t="s">
        <v>131</v>
      </c>
      <c r="AX35" s="23" t="s">
        <v>49</v>
      </c>
      <c r="AY35" s="23" t="s">
        <v>49</v>
      </c>
      <c r="AZ35" s="23" t="s">
        <v>49</v>
      </c>
      <c r="BA35" s="23" t="s">
        <v>49</v>
      </c>
      <c r="BB35" s="23" t="s">
        <v>49</v>
      </c>
      <c r="BC35" s="23" t="s">
        <v>132</v>
      </c>
      <c r="BD35" s="23" t="s">
        <v>238</v>
      </c>
      <c r="BE35" s="23" t="s">
        <v>35</v>
      </c>
      <c r="BF35" s="23" t="s">
        <v>271</v>
      </c>
      <c r="BG35" s="23" t="s">
        <v>272</v>
      </c>
      <c r="BH35" s="24" t="s">
        <v>197</v>
      </c>
      <c r="BI35" s="17" t="s">
        <v>1464</v>
      </c>
    </row>
    <row r="36" spans="1:61" ht="56.25" customHeight="1" x14ac:dyDescent="0.25">
      <c r="A36" s="17" t="s">
        <v>360</v>
      </c>
      <c r="B36" s="16">
        <v>26</v>
      </c>
      <c r="C36" s="17" t="s">
        <v>340</v>
      </c>
      <c r="D36" s="17" t="s">
        <v>121</v>
      </c>
      <c r="E36" s="17" t="s">
        <v>122</v>
      </c>
      <c r="F36" s="17" t="s">
        <v>358</v>
      </c>
      <c r="G36" s="17" t="s">
        <v>341</v>
      </c>
      <c r="H36" s="17" t="s">
        <v>359</v>
      </c>
      <c r="I36" s="17" t="s">
        <v>360</v>
      </c>
      <c r="J36" s="17" t="s">
        <v>361</v>
      </c>
      <c r="K36" s="17" t="s">
        <v>362</v>
      </c>
      <c r="L36" s="19">
        <v>2</v>
      </c>
      <c r="M36" s="20">
        <v>2</v>
      </c>
      <c r="N36" s="21">
        <v>1</v>
      </c>
      <c r="O36" s="22" t="s">
        <v>363</v>
      </c>
      <c r="P36" s="23">
        <v>0</v>
      </c>
      <c r="Q36" s="23">
        <v>2016</v>
      </c>
      <c r="R36" s="23">
        <v>0</v>
      </c>
      <c r="S36" s="23">
        <v>0</v>
      </c>
      <c r="T36" s="23">
        <v>0</v>
      </c>
      <c r="U36" s="23">
        <v>0.5</v>
      </c>
      <c r="V36" s="23">
        <v>1.5</v>
      </c>
      <c r="W36" s="23">
        <v>0</v>
      </c>
      <c r="X36" s="23">
        <v>0</v>
      </c>
      <c r="Y36" s="23">
        <v>0</v>
      </c>
      <c r="Z36" s="23">
        <v>0</v>
      </c>
      <c r="AA36" s="23">
        <v>0.25</v>
      </c>
      <c r="AB36" s="23">
        <v>0</v>
      </c>
      <c r="AC36" s="23">
        <v>1.75</v>
      </c>
      <c r="AD36" s="23">
        <v>0</v>
      </c>
      <c r="AE36" s="23">
        <v>2</v>
      </c>
      <c r="AF36" s="23">
        <v>0</v>
      </c>
      <c r="AG36" s="23">
        <v>0</v>
      </c>
      <c r="AH36" s="23">
        <v>0</v>
      </c>
      <c r="AI36" s="23">
        <v>0.25</v>
      </c>
      <c r="AJ36" s="23">
        <v>1.75</v>
      </c>
      <c r="AK36" s="23">
        <v>1.75</v>
      </c>
      <c r="AL36" s="23" t="e">
        <v>#DIV/0!</v>
      </c>
      <c r="AM36" s="23" t="e">
        <v>#DIV/0!</v>
      </c>
      <c r="AN36" s="23">
        <v>0.5</v>
      </c>
      <c r="AO36" s="23">
        <v>1.1666666666666667</v>
      </c>
      <c r="AP36" s="23">
        <v>1</v>
      </c>
      <c r="AQ36" s="23">
        <v>2</v>
      </c>
      <c r="AR36" s="23">
        <v>2</v>
      </c>
      <c r="AS36" s="23">
        <v>0</v>
      </c>
      <c r="AT36" s="23" t="s">
        <v>131</v>
      </c>
      <c r="AU36" s="23" t="s">
        <v>49</v>
      </c>
      <c r="AV36" s="23" t="s">
        <v>131</v>
      </c>
      <c r="AW36" s="23" t="s">
        <v>131</v>
      </c>
      <c r="AX36" s="23" t="s">
        <v>49</v>
      </c>
      <c r="AY36" s="23" t="s">
        <v>49</v>
      </c>
      <c r="AZ36" s="23" t="s">
        <v>49</v>
      </c>
      <c r="BA36" s="23" t="s">
        <v>49</v>
      </c>
      <c r="BB36" s="23" t="s">
        <v>49</v>
      </c>
      <c r="BC36" s="23" t="s">
        <v>132</v>
      </c>
      <c r="BD36" s="23" t="s">
        <v>164</v>
      </c>
      <c r="BE36" s="23" t="s">
        <v>35</v>
      </c>
      <c r="BF36" s="23" t="s">
        <v>271</v>
      </c>
      <c r="BG36" s="23" t="s">
        <v>272</v>
      </c>
      <c r="BH36" s="24" t="s">
        <v>197</v>
      </c>
      <c r="BI36" s="17" t="s">
        <v>1465</v>
      </c>
    </row>
    <row r="37" spans="1:61" ht="56.25" customHeight="1" x14ac:dyDescent="0.25">
      <c r="A37" s="17" t="s">
        <v>365</v>
      </c>
      <c r="B37" s="16">
        <v>27</v>
      </c>
      <c r="C37" s="17" t="s">
        <v>340</v>
      </c>
      <c r="D37" s="17" t="s">
        <v>121</v>
      </c>
      <c r="E37" s="17" t="s">
        <v>122</v>
      </c>
      <c r="F37" s="17" t="s">
        <v>358</v>
      </c>
      <c r="G37" s="17" t="s">
        <v>341</v>
      </c>
      <c r="H37" s="17" t="s">
        <v>364</v>
      </c>
      <c r="I37" s="17" t="s">
        <v>365</v>
      </c>
      <c r="J37" s="17" t="s">
        <v>366</v>
      </c>
      <c r="K37" s="17" t="s">
        <v>367</v>
      </c>
      <c r="L37" s="19">
        <v>21.85</v>
      </c>
      <c r="M37" s="36">
        <v>21.85</v>
      </c>
      <c r="N37" s="21">
        <v>1</v>
      </c>
      <c r="O37" s="22" t="s">
        <v>368</v>
      </c>
      <c r="P37" s="23">
        <v>21.85</v>
      </c>
      <c r="Q37" s="23">
        <v>2016</v>
      </c>
      <c r="R37" s="23">
        <v>20.85</v>
      </c>
      <c r="S37" s="23">
        <v>0</v>
      </c>
      <c r="T37" s="23">
        <v>0</v>
      </c>
      <c r="U37" s="23">
        <v>0.5</v>
      </c>
      <c r="V37" s="23">
        <v>0.5</v>
      </c>
      <c r="W37" s="23">
        <v>20.85</v>
      </c>
      <c r="X37" s="23">
        <v>0</v>
      </c>
      <c r="Y37" s="23">
        <v>0.25</v>
      </c>
      <c r="Z37" s="23">
        <v>0</v>
      </c>
      <c r="AA37" s="23">
        <v>0.25</v>
      </c>
      <c r="AB37" s="23">
        <v>0</v>
      </c>
      <c r="AC37" s="23">
        <v>0.5</v>
      </c>
      <c r="AD37" s="23">
        <v>0</v>
      </c>
      <c r="AE37" s="23">
        <v>21.85</v>
      </c>
      <c r="AF37" s="23">
        <v>0</v>
      </c>
      <c r="AG37" s="23">
        <v>20.85</v>
      </c>
      <c r="AH37" s="23">
        <v>0.25</v>
      </c>
      <c r="AI37" s="23">
        <v>0.25</v>
      </c>
      <c r="AJ37" s="23">
        <v>0.5</v>
      </c>
      <c r="AK37" s="23">
        <v>0.5</v>
      </c>
      <c r="AL37" s="23">
        <v>1</v>
      </c>
      <c r="AM37" s="23" t="e">
        <v>#DIV/0!</v>
      </c>
      <c r="AN37" s="23">
        <v>0.5</v>
      </c>
      <c r="AO37" s="23">
        <v>1</v>
      </c>
      <c r="AP37" s="23">
        <v>1</v>
      </c>
      <c r="AQ37" s="23">
        <v>0</v>
      </c>
      <c r="AR37" s="23">
        <v>0</v>
      </c>
      <c r="AS37" s="23">
        <v>0</v>
      </c>
      <c r="AT37" s="23" t="s">
        <v>131</v>
      </c>
      <c r="AU37" s="23" t="s">
        <v>49</v>
      </c>
      <c r="AV37" s="23" t="s">
        <v>131</v>
      </c>
      <c r="AW37" s="23" t="s">
        <v>131</v>
      </c>
      <c r="AX37" s="23" t="s">
        <v>49</v>
      </c>
      <c r="AY37" s="23" t="s">
        <v>49</v>
      </c>
      <c r="AZ37" s="23" t="s">
        <v>49</v>
      </c>
      <c r="BA37" s="23" t="s">
        <v>49</v>
      </c>
      <c r="BB37" s="23" t="s">
        <v>49</v>
      </c>
      <c r="BC37" s="23" t="s">
        <v>132</v>
      </c>
      <c r="BD37" s="23" t="s">
        <v>238</v>
      </c>
      <c r="BE37" s="23" t="s">
        <v>35</v>
      </c>
      <c r="BF37" s="23" t="s">
        <v>271</v>
      </c>
      <c r="BG37" s="23" t="s">
        <v>272</v>
      </c>
      <c r="BH37" s="24" t="s">
        <v>197</v>
      </c>
      <c r="BI37" s="17" t="s">
        <v>1466</v>
      </c>
    </row>
    <row r="38" spans="1:61" ht="56.25" customHeight="1" x14ac:dyDescent="0.25">
      <c r="A38" s="17" t="s">
        <v>371</v>
      </c>
      <c r="B38" s="16">
        <v>28</v>
      </c>
      <c r="C38" s="17" t="s">
        <v>340</v>
      </c>
      <c r="D38" s="17" t="s">
        <v>121</v>
      </c>
      <c r="E38" s="17" t="s">
        <v>122</v>
      </c>
      <c r="F38" s="17" t="s">
        <v>369</v>
      </c>
      <c r="G38" s="17" t="s">
        <v>341</v>
      </c>
      <c r="H38" s="17" t="s">
        <v>370</v>
      </c>
      <c r="I38" s="17" t="s">
        <v>371</v>
      </c>
      <c r="J38" s="17" t="s">
        <v>372</v>
      </c>
      <c r="K38" s="17" t="s">
        <v>373</v>
      </c>
      <c r="L38" s="21">
        <v>0.4</v>
      </c>
      <c r="M38" s="26">
        <v>0.30000000000000004</v>
      </c>
      <c r="N38" s="21">
        <v>0.75000000000000011</v>
      </c>
      <c r="O38" s="22" t="s">
        <v>374</v>
      </c>
      <c r="P38" s="23">
        <v>0</v>
      </c>
      <c r="Q38" s="23">
        <v>2016</v>
      </c>
      <c r="R38" s="23">
        <v>0</v>
      </c>
      <c r="S38" s="23">
        <v>0</v>
      </c>
      <c r="T38" s="23">
        <v>0</v>
      </c>
      <c r="U38" s="23">
        <v>0.2</v>
      </c>
      <c r="V38" s="23">
        <v>0.2</v>
      </c>
      <c r="W38" s="23">
        <v>0</v>
      </c>
      <c r="X38" s="23">
        <v>0</v>
      </c>
      <c r="Y38" s="23">
        <v>0</v>
      </c>
      <c r="Z38" s="23">
        <v>0</v>
      </c>
      <c r="AA38" s="23">
        <v>0.1</v>
      </c>
      <c r="AB38" s="23">
        <v>0</v>
      </c>
      <c r="AC38" s="23">
        <v>0.2</v>
      </c>
      <c r="AD38" s="23">
        <v>0</v>
      </c>
      <c r="AE38" s="23">
        <v>0.30000000000000004</v>
      </c>
      <c r="AF38" s="23">
        <v>1</v>
      </c>
      <c r="AG38" s="23" t="e">
        <v>#DIV/0!</v>
      </c>
      <c r="AH38" s="23" t="e">
        <v>#DIV/0!</v>
      </c>
      <c r="AI38" s="23" t="e">
        <v>#DIV/0!</v>
      </c>
      <c r="AJ38" s="23" t="e">
        <v>#DIV/0!</v>
      </c>
      <c r="AK38" s="23" t="e">
        <v>#DIV/0!</v>
      </c>
      <c r="AL38" s="23" t="e">
        <v>#DIV/0!</v>
      </c>
      <c r="AM38" s="23" t="e">
        <v>#DIV/0!</v>
      </c>
      <c r="AN38" s="23" t="e">
        <v>#DIV/0!</v>
      </c>
      <c r="AO38" s="23" t="e">
        <v>#DIV/0!</v>
      </c>
      <c r="AP38" s="23">
        <v>0.75000000000000011</v>
      </c>
      <c r="AQ38" s="23">
        <v>0.3</v>
      </c>
      <c r="AR38" s="23">
        <v>0.3</v>
      </c>
      <c r="AS38" s="23">
        <v>0</v>
      </c>
      <c r="AT38" s="23" t="s">
        <v>49</v>
      </c>
      <c r="AU38" s="23" t="s">
        <v>131</v>
      </c>
      <c r="AV38" s="23" t="s">
        <v>131</v>
      </c>
      <c r="AW38" s="23" t="s">
        <v>49</v>
      </c>
      <c r="AX38" s="23" t="s">
        <v>49</v>
      </c>
      <c r="AY38" s="23" t="s">
        <v>49</v>
      </c>
      <c r="AZ38" s="23" t="s">
        <v>49</v>
      </c>
      <c r="BA38" s="23" t="s">
        <v>49</v>
      </c>
      <c r="BB38" s="23" t="s">
        <v>49</v>
      </c>
      <c r="BC38" s="23" t="s">
        <v>132</v>
      </c>
      <c r="BD38" s="23" t="s">
        <v>164</v>
      </c>
      <c r="BE38" s="23" t="s">
        <v>171</v>
      </c>
      <c r="BF38" s="23" t="s">
        <v>271</v>
      </c>
      <c r="BG38" s="23" t="s">
        <v>272</v>
      </c>
      <c r="BH38" s="24" t="s">
        <v>135</v>
      </c>
      <c r="BI38" s="17" t="s">
        <v>1467</v>
      </c>
    </row>
    <row r="39" spans="1:61" ht="56.25" customHeight="1" x14ac:dyDescent="0.25">
      <c r="A39" s="17" t="s">
        <v>377</v>
      </c>
      <c r="B39" s="16">
        <v>29</v>
      </c>
      <c r="C39" s="17" t="s">
        <v>340</v>
      </c>
      <c r="D39" s="17" t="s">
        <v>121</v>
      </c>
      <c r="E39" s="17" t="s">
        <v>122</v>
      </c>
      <c r="F39" s="17" t="s">
        <v>375</v>
      </c>
      <c r="G39" s="17" t="s">
        <v>341</v>
      </c>
      <c r="H39" s="17" t="s">
        <v>376</v>
      </c>
      <c r="I39" s="17" t="s">
        <v>377</v>
      </c>
      <c r="J39" s="17" t="s">
        <v>378</v>
      </c>
      <c r="K39" s="17" t="s">
        <v>379</v>
      </c>
      <c r="L39" s="21">
        <v>0.25</v>
      </c>
      <c r="M39" s="26">
        <v>0.25</v>
      </c>
      <c r="N39" s="21">
        <v>1</v>
      </c>
      <c r="O39" s="22" t="s">
        <v>380</v>
      </c>
      <c r="P39" s="23">
        <v>0</v>
      </c>
      <c r="Q39" s="23">
        <v>2016</v>
      </c>
      <c r="R39" s="23">
        <v>0</v>
      </c>
      <c r="S39" s="23">
        <v>0</v>
      </c>
      <c r="T39" s="23">
        <v>0</v>
      </c>
      <c r="U39" s="23">
        <v>0.1</v>
      </c>
      <c r="V39" s="23">
        <v>0.15</v>
      </c>
      <c r="W39" s="23">
        <v>0</v>
      </c>
      <c r="X39" s="23">
        <v>1</v>
      </c>
      <c r="Y39" s="23">
        <v>0</v>
      </c>
      <c r="Z39" s="23">
        <v>1</v>
      </c>
      <c r="AA39" s="23">
        <v>0.1</v>
      </c>
      <c r="AB39" s="23">
        <v>1</v>
      </c>
      <c r="AC39" s="23">
        <v>0.15000000000000002</v>
      </c>
      <c r="AD39" s="23">
        <v>1</v>
      </c>
      <c r="AE39" s="23">
        <v>0.25</v>
      </c>
      <c r="AF39" s="23">
        <v>1</v>
      </c>
      <c r="AG39" s="23">
        <v>0</v>
      </c>
      <c r="AH39" s="23">
        <v>0</v>
      </c>
      <c r="AI39" s="23">
        <v>0.1</v>
      </c>
      <c r="AJ39" s="23">
        <v>0.15000000000000002</v>
      </c>
      <c r="AK39" s="23">
        <v>0.15000000000000002</v>
      </c>
      <c r="AL39" s="23" t="e">
        <v>#DIV/0!</v>
      </c>
      <c r="AM39" s="23" t="e">
        <v>#DIV/0!</v>
      </c>
      <c r="AN39" s="23">
        <v>1</v>
      </c>
      <c r="AO39" s="23">
        <v>1.0000000000000002</v>
      </c>
      <c r="AP39" s="23">
        <v>1</v>
      </c>
      <c r="AQ39" s="23">
        <v>0.25</v>
      </c>
      <c r="AR39" s="23">
        <v>0.25</v>
      </c>
      <c r="AS39" s="23">
        <v>0.25</v>
      </c>
      <c r="AT39" s="23" t="s">
        <v>131</v>
      </c>
      <c r="AU39" s="23" t="s">
        <v>131</v>
      </c>
      <c r="AV39" s="23" t="s">
        <v>131</v>
      </c>
      <c r="AW39" s="23" t="s">
        <v>131</v>
      </c>
      <c r="AX39" s="23" t="s">
        <v>49</v>
      </c>
      <c r="AY39" s="23" t="s">
        <v>49</v>
      </c>
      <c r="AZ39" s="23" t="s">
        <v>49</v>
      </c>
      <c r="BA39" s="23" t="s">
        <v>49</v>
      </c>
      <c r="BB39" s="23" t="s">
        <v>49</v>
      </c>
      <c r="BC39" s="23" t="s">
        <v>132</v>
      </c>
      <c r="BD39" s="23" t="s">
        <v>164</v>
      </c>
      <c r="BE39" s="23" t="s">
        <v>171</v>
      </c>
      <c r="BF39" s="23" t="s">
        <v>381</v>
      </c>
      <c r="BG39" s="23" t="s">
        <v>272</v>
      </c>
      <c r="BH39" s="24" t="s">
        <v>135</v>
      </c>
      <c r="BI39" s="17" t="s">
        <v>1468</v>
      </c>
    </row>
    <row r="40" spans="1:61" ht="56.25" customHeight="1" x14ac:dyDescent="0.25">
      <c r="A40" s="17" t="s">
        <v>385</v>
      </c>
      <c r="B40" s="16">
        <v>30</v>
      </c>
      <c r="C40" s="17" t="s">
        <v>340</v>
      </c>
      <c r="D40" s="17" t="s">
        <v>121</v>
      </c>
      <c r="E40" s="17" t="s">
        <v>122</v>
      </c>
      <c r="F40" s="17" t="s">
        <v>382</v>
      </c>
      <c r="G40" s="17" t="s">
        <v>383</v>
      </c>
      <c r="H40" s="17" t="s">
        <v>384</v>
      </c>
      <c r="I40" s="17" t="s">
        <v>385</v>
      </c>
      <c r="J40" s="17" t="s">
        <v>386</v>
      </c>
      <c r="K40" s="17" t="s">
        <v>387</v>
      </c>
      <c r="L40" s="19">
        <v>1</v>
      </c>
      <c r="M40" s="20">
        <v>1</v>
      </c>
      <c r="N40" s="21">
        <v>1</v>
      </c>
      <c r="O40" s="22" t="s">
        <v>388</v>
      </c>
      <c r="P40" s="23">
        <v>0</v>
      </c>
      <c r="Q40" s="23">
        <v>2016</v>
      </c>
      <c r="R40" s="23">
        <v>0</v>
      </c>
      <c r="S40" s="23">
        <v>0.08</v>
      </c>
      <c r="T40" s="23">
        <v>0.18</v>
      </c>
      <c r="U40" s="23">
        <v>0.34</v>
      </c>
      <c r="V40" s="23">
        <v>0.4</v>
      </c>
      <c r="W40" s="23">
        <v>0.08</v>
      </c>
      <c r="X40" s="23">
        <v>0</v>
      </c>
      <c r="Y40" s="23">
        <v>0.18</v>
      </c>
      <c r="Z40" s="23">
        <v>0</v>
      </c>
      <c r="AA40" s="23">
        <v>0.31</v>
      </c>
      <c r="AB40" s="23">
        <v>0</v>
      </c>
      <c r="AC40" s="23">
        <v>0.43</v>
      </c>
      <c r="AD40" s="23">
        <v>0</v>
      </c>
      <c r="AE40" s="23">
        <v>1</v>
      </c>
      <c r="AF40" s="23">
        <v>0</v>
      </c>
      <c r="AG40" s="23">
        <v>0.08</v>
      </c>
      <c r="AH40" s="23">
        <v>0.18</v>
      </c>
      <c r="AI40" s="23">
        <v>0.31</v>
      </c>
      <c r="AJ40" s="23">
        <v>0.43</v>
      </c>
      <c r="AK40" s="23">
        <v>0.43</v>
      </c>
      <c r="AL40" s="23">
        <v>1</v>
      </c>
      <c r="AM40" s="23">
        <v>1</v>
      </c>
      <c r="AN40" s="23">
        <v>0.91176470588235292</v>
      </c>
      <c r="AO40" s="23">
        <v>1.075</v>
      </c>
      <c r="AP40" s="23">
        <v>1</v>
      </c>
      <c r="AQ40" s="23">
        <v>1</v>
      </c>
      <c r="AR40" s="23">
        <v>1</v>
      </c>
      <c r="AS40" s="23">
        <v>1</v>
      </c>
      <c r="AT40" s="23" t="s">
        <v>131</v>
      </c>
      <c r="AU40" s="23" t="s">
        <v>49</v>
      </c>
      <c r="AV40" s="23" t="s">
        <v>131</v>
      </c>
      <c r="AW40" s="23" t="s">
        <v>131</v>
      </c>
      <c r="AX40" s="23" t="s">
        <v>49</v>
      </c>
      <c r="AY40" s="23" t="s">
        <v>49</v>
      </c>
      <c r="AZ40" s="23" t="s">
        <v>49</v>
      </c>
      <c r="BA40" s="23" t="s">
        <v>49</v>
      </c>
      <c r="BB40" s="23" t="s">
        <v>49</v>
      </c>
      <c r="BC40" s="23" t="s">
        <v>132</v>
      </c>
      <c r="BD40" s="23" t="s">
        <v>144</v>
      </c>
      <c r="BE40" s="23" t="s">
        <v>35</v>
      </c>
      <c r="BF40" s="23" t="s">
        <v>271</v>
      </c>
      <c r="BG40" s="23" t="s">
        <v>272</v>
      </c>
      <c r="BH40" s="24" t="s">
        <v>197</v>
      </c>
      <c r="BI40" s="17" t="s">
        <v>1469</v>
      </c>
    </row>
    <row r="41" spans="1:61" ht="56.25" customHeight="1" x14ac:dyDescent="0.25">
      <c r="A41" s="17" t="s">
        <v>392</v>
      </c>
      <c r="B41" s="16">
        <v>31</v>
      </c>
      <c r="C41" s="17" t="s">
        <v>340</v>
      </c>
      <c r="D41" s="17" t="s">
        <v>121</v>
      </c>
      <c r="E41" s="17" t="s">
        <v>136</v>
      </c>
      <c r="F41" s="17" t="s">
        <v>389</v>
      </c>
      <c r="G41" s="17" t="s">
        <v>390</v>
      </c>
      <c r="H41" s="17" t="s">
        <v>391</v>
      </c>
      <c r="I41" s="17" t="s">
        <v>392</v>
      </c>
      <c r="J41" s="17" t="s">
        <v>393</v>
      </c>
      <c r="K41" s="17" t="s">
        <v>394</v>
      </c>
      <c r="L41" s="17">
        <v>4</v>
      </c>
      <c r="M41" s="20">
        <v>4</v>
      </c>
      <c r="N41" s="21">
        <v>1</v>
      </c>
      <c r="O41" s="22" t="s">
        <v>395</v>
      </c>
      <c r="P41" s="23">
        <v>4</v>
      </c>
      <c r="Q41" s="23">
        <v>2016</v>
      </c>
      <c r="R41" s="23">
        <v>4</v>
      </c>
      <c r="S41" s="23">
        <v>0.75</v>
      </c>
      <c r="T41" s="23">
        <v>1.49</v>
      </c>
      <c r="U41" s="23">
        <v>0.71</v>
      </c>
      <c r="V41" s="23">
        <v>1.05</v>
      </c>
      <c r="W41" s="23">
        <v>0.75</v>
      </c>
      <c r="X41" s="23">
        <v>0</v>
      </c>
      <c r="Y41" s="23">
        <v>1.49</v>
      </c>
      <c r="Z41" s="23">
        <v>0</v>
      </c>
      <c r="AA41" s="23">
        <v>0.5</v>
      </c>
      <c r="AB41" s="23">
        <v>0</v>
      </c>
      <c r="AC41" s="23">
        <v>1.26</v>
      </c>
      <c r="AD41" s="23">
        <v>0</v>
      </c>
      <c r="AE41" s="23">
        <v>4</v>
      </c>
      <c r="AF41" s="23">
        <v>1</v>
      </c>
      <c r="AG41" s="23">
        <v>0.75</v>
      </c>
      <c r="AH41" s="23">
        <v>1.49</v>
      </c>
      <c r="AI41" s="23">
        <v>0.5</v>
      </c>
      <c r="AJ41" s="23">
        <v>1.26</v>
      </c>
      <c r="AK41" s="23">
        <v>1.26</v>
      </c>
      <c r="AL41" s="23">
        <v>1</v>
      </c>
      <c r="AM41" s="23">
        <v>1</v>
      </c>
      <c r="AN41" s="23">
        <v>0.70422535211267612</v>
      </c>
      <c r="AO41" s="23">
        <v>1.2</v>
      </c>
      <c r="AP41" s="23">
        <v>1</v>
      </c>
      <c r="AQ41" s="23">
        <v>4</v>
      </c>
      <c r="AR41" s="23">
        <v>4</v>
      </c>
      <c r="AS41" s="23">
        <v>4</v>
      </c>
      <c r="AT41" s="23" t="s">
        <v>49</v>
      </c>
      <c r="AU41" s="23" t="s">
        <v>131</v>
      </c>
      <c r="AV41" s="23" t="s">
        <v>131</v>
      </c>
      <c r="AW41" s="23" t="s">
        <v>131</v>
      </c>
      <c r="AX41" s="23" t="s">
        <v>49</v>
      </c>
      <c r="AY41" s="23" t="s">
        <v>49</v>
      </c>
      <c r="AZ41" s="23" t="s">
        <v>49</v>
      </c>
      <c r="BA41" s="23" t="s">
        <v>49</v>
      </c>
      <c r="BB41" s="23" t="s">
        <v>49</v>
      </c>
      <c r="BC41" s="23" t="s">
        <v>132</v>
      </c>
      <c r="BD41" s="23" t="s">
        <v>144</v>
      </c>
      <c r="BE41" s="23" t="s">
        <v>35</v>
      </c>
      <c r="BF41" s="23" t="s">
        <v>271</v>
      </c>
      <c r="BG41" s="23" t="s">
        <v>272</v>
      </c>
      <c r="BH41" s="24" t="s">
        <v>197</v>
      </c>
      <c r="BI41" s="17" t="s">
        <v>1470</v>
      </c>
    </row>
    <row r="42" spans="1:61" ht="56.25" customHeight="1" x14ac:dyDescent="0.25">
      <c r="A42" s="17" t="s">
        <v>397</v>
      </c>
      <c r="B42" s="16">
        <v>32</v>
      </c>
      <c r="C42" s="17" t="s">
        <v>340</v>
      </c>
      <c r="D42" s="17" t="s">
        <v>121</v>
      </c>
      <c r="E42" s="17" t="s">
        <v>136</v>
      </c>
      <c r="F42" s="17" t="s">
        <v>284</v>
      </c>
      <c r="G42" s="17" t="s">
        <v>390</v>
      </c>
      <c r="H42" s="17" t="s">
        <v>396</v>
      </c>
      <c r="I42" s="17" t="s">
        <v>397</v>
      </c>
      <c r="J42" s="17" t="s">
        <v>398</v>
      </c>
      <c r="K42" s="17" t="s">
        <v>399</v>
      </c>
      <c r="L42" s="21">
        <v>0.2</v>
      </c>
      <c r="M42" s="26">
        <v>0.2</v>
      </c>
      <c r="N42" s="21">
        <v>1</v>
      </c>
      <c r="O42" s="22" t="s">
        <v>400</v>
      </c>
      <c r="P42" s="23">
        <v>0.09</v>
      </c>
      <c r="Q42" s="23">
        <v>2016</v>
      </c>
      <c r="R42" s="23">
        <v>0</v>
      </c>
      <c r="S42" s="23">
        <v>0</v>
      </c>
      <c r="T42" s="23">
        <v>0</v>
      </c>
      <c r="U42" s="23">
        <v>0</v>
      </c>
      <c r="V42" s="23">
        <v>0.2</v>
      </c>
      <c r="W42" s="23">
        <v>0</v>
      </c>
      <c r="X42" s="23">
        <v>1</v>
      </c>
      <c r="Y42" s="23">
        <v>0</v>
      </c>
      <c r="Z42" s="23">
        <v>1</v>
      </c>
      <c r="AA42" s="23">
        <v>0</v>
      </c>
      <c r="AB42" s="23">
        <v>1</v>
      </c>
      <c r="AC42" s="23">
        <v>0.2</v>
      </c>
      <c r="AD42" s="23">
        <v>1</v>
      </c>
      <c r="AE42" s="23">
        <v>0.2</v>
      </c>
      <c r="AF42" s="23">
        <v>1</v>
      </c>
      <c r="AG42" s="23">
        <v>0</v>
      </c>
      <c r="AH42" s="23">
        <v>0</v>
      </c>
      <c r="AI42" s="23">
        <v>0</v>
      </c>
      <c r="AJ42" s="23">
        <v>0.2</v>
      </c>
      <c r="AK42" s="23">
        <v>0.2</v>
      </c>
      <c r="AL42" s="23" t="e">
        <v>#DIV/0!</v>
      </c>
      <c r="AM42" s="23" t="e">
        <v>#DIV/0!</v>
      </c>
      <c r="AN42" s="23" t="e">
        <v>#DIV/0!</v>
      </c>
      <c r="AO42" s="23">
        <v>1</v>
      </c>
      <c r="AP42" s="23">
        <v>1</v>
      </c>
      <c r="AQ42" s="23">
        <v>0.4</v>
      </c>
      <c r="AR42" s="23">
        <v>0.7</v>
      </c>
      <c r="AS42" s="23">
        <v>1</v>
      </c>
      <c r="AT42" s="23" t="s">
        <v>49</v>
      </c>
      <c r="AU42" s="23" t="s">
        <v>49</v>
      </c>
      <c r="AV42" s="23" t="s">
        <v>131</v>
      </c>
      <c r="AW42" s="23" t="s">
        <v>131</v>
      </c>
      <c r="AX42" s="23" t="s">
        <v>49</v>
      </c>
      <c r="AY42" s="23" t="s">
        <v>49</v>
      </c>
      <c r="AZ42" s="23" t="s">
        <v>49</v>
      </c>
      <c r="BA42" s="23" t="s">
        <v>49</v>
      </c>
      <c r="BB42" s="23" t="s">
        <v>49</v>
      </c>
      <c r="BC42" s="23" t="s">
        <v>132</v>
      </c>
      <c r="BD42" s="23" t="s">
        <v>238</v>
      </c>
      <c r="BE42" s="23" t="s">
        <v>171</v>
      </c>
      <c r="BF42" s="23" t="s">
        <v>271</v>
      </c>
      <c r="BG42" s="23" t="s">
        <v>272</v>
      </c>
      <c r="BH42" s="24" t="s">
        <v>135</v>
      </c>
      <c r="BI42" s="17" t="s">
        <v>1471</v>
      </c>
    </row>
    <row r="43" spans="1:61" ht="56.25" customHeight="1" x14ac:dyDescent="0.25">
      <c r="A43" s="17" t="s">
        <v>403</v>
      </c>
      <c r="B43" s="16">
        <v>33</v>
      </c>
      <c r="C43" s="17" t="s">
        <v>340</v>
      </c>
      <c r="D43" s="17" t="s">
        <v>121</v>
      </c>
      <c r="E43" s="17" t="s">
        <v>136</v>
      </c>
      <c r="F43" s="17" t="s">
        <v>137</v>
      </c>
      <c r="G43" s="17" t="s">
        <v>401</v>
      </c>
      <c r="H43" s="17" t="s">
        <v>402</v>
      </c>
      <c r="I43" s="17" t="s">
        <v>403</v>
      </c>
      <c r="J43" s="17" t="s">
        <v>404</v>
      </c>
      <c r="K43" s="17" t="s">
        <v>405</v>
      </c>
      <c r="L43" s="17">
        <v>2</v>
      </c>
      <c r="M43" s="20">
        <v>2</v>
      </c>
      <c r="N43" s="21">
        <v>1</v>
      </c>
      <c r="O43" s="22" t="s">
        <v>406</v>
      </c>
      <c r="P43" s="23">
        <v>0</v>
      </c>
      <c r="Q43" s="23">
        <v>2016</v>
      </c>
      <c r="R43" s="23">
        <v>0</v>
      </c>
      <c r="S43" s="23">
        <v>0</v>
      </c>
      <c r="T43" s="23">
        <v>0.30000000000000004</v>
      </c>
      <c r="U43" s="23">
        <v>0.8</v>
      </c>
      <c r="V43" s="23">
        <v>0.9</v>
      </c>
      <c r="W43" s="23">
        <v>0</v>
      </c>
      <c r="X43" s="23">
        <v>0</v>
      </c>
      <c r="Y43" s="23">
        <v>0.3</v>
      </c>
      <c r="Z43" s="23">
        <v>0</v>
      </c>
      <c r="AA43" s="23">
        <v>0.4</v>
      </c>
      <c r="AB43" s="23">
        <v>0</v>
      </c>
      <c r="AC43" s="23">
        <v>1.3</v>
      </c>
      <c r="AD43" s="23">
        <v>0</v>
      </c>
      <c r="AE43" s="23">
        <v>2</v>
      </c>
      <c r="AF43" s="23">
        <v>1</v>
      </c>
      <c r="AG43" s="23">
        <v>0</v>
      </c>
      <c r="AH43" s="23">
        <v>0.3</v>
      </c>
      <c r="AI43" s="23">
        <v>0.4</v>
      </c>
      <c r="AJ43" s="23">
        <v>1.3</v>
      </c>
      <c r="AK43" s="23">
        <v>1.3</v>
      </c>
      <c r="AL43" s="23" t="e">
        <v>#DIV/0!</v>
      </c>
      <c r="AM43" s="23">
        <v>0.99999999999999978</v>
      </c>
      <c r="AN43" s="23">
        <v>0.5</v>
      </c>
      <c r="AO43" s="23">
        <v>1.4444444444444444</v>
      </c>
      <c r="AP43" s="23">
        <v>1</v>
      </c>
      <c r="AQ43" s="23">
        <v>2</v>
      </c>
      <c r="AR43" s="23">
        <v>2</v>
      </c>
      <c r="AS43" s="23">
        <v>2</v>
      </c>
      <c r="AT43" s="23" t="s">
        <v>49</v>
      </c>
      <c r="AU43" s="23" t="s">
        <v>49</v>
      </c>
      <c r="AV43" s="23" t="s">
        <v>131</v>
      </c>
      <c r="AW43" s="23" t="s">
        <v>131</v>
      </c>
      <c r="AX43" s="23" t="s">
        <v>49</v>
      </c>
      <c r="AY43" s="23" t="s">
        <v>49</v>
      </c>
      <c r="AZ43" s="23" t="s">
        <v>49</v>
      </c>
      <c r="BA43" s="23" t="s">
        <v>49</v>
      </c>
      <c r="BB43" s="23" t="s">
        <v>49</v>
      </c>
      <c r="BC43" s="23" t="s">
        <v>132</v>
      </c>
      <c r="BD43" s="23" t="s">
        <v>144</v>
      </c>
      <c r="BE43" s="23" t="s">
        <v>35</v>
      </c>
      <c r="BF43" s="23" t="s">
        <v>271</v>
      </c>
      <c r="BG43" s="23" t="s">
        <v>272</v>
      </c>
      <c r="BH43" s="24" t="s">
        <v>197</v>
      </c>
      <c r="BI43" s="17" t="s">
        <v>1472</v>
      </c>
    </row>
    <row r="44" spans="1:61" ht="56.25" customHeight="1" x14ac:dyDescent="0.25">
      <c r="A44" s="30" t="s">
        <v>410</v>
      </c>
      <c r="B44" s="16" t="s">
        <v>407</v>
      </c>
      <c r="C44" s="17" t="s">
        <v>340</v>
      </c>
      <c r="D44" s="17" t="s">
        <v>121</v>
      </c>
      <c r="E44" s="17" t="s">
        <v>122</v>
      </c>
      <c r="F44" s="17" t="s">
        <v>408</v>
      </c>
      <c r="G44" s="37" t="s">
        <v>390</v>
      </c>
      <c r="H44" s="17" t="s">
        <v>409</v>
      </c>
      <c r="I44" s="30" t="s">
        <v>410</v>
      </c>
      <c r="J44" s="30" t="s">
        <v>410</v>
      </c>
      <c r="K44" s="17" t="s">
        <v>194</v>
      </c>
      <c r="L44" s="26">
        <v>1</v>
      </c>
      <c r="M44" s="26">
        <v>1</v>
      </c>
      <c r="N44" s="21">
        <v>1</v>
      </c>
      <c r="O44" s="22" t="s">
        <v>411</v>
      </c>
      <c r="P44" s="23">
        <v>0</v>
      </c>
      <c r="Q44" s="23">
        <v>2016</v>
      </c>
      <c r="R44" s="23">
        <v>0</v>
      </c>
      <c r="S44" s="23">
        <v>0</v>
      </c>
      <c r="T44" s="23">
        <v>0</v>
      </c>
      <c r="U44" s="23">
        <v>0</v>
      </c>
      <c r="V44" s="23">
        <v>0</v>
      </c>
      <c r="W44" s="23">
        <v>0</v>
      </c>
      <c r="X44" s="23">
        <v>0</v>
      </c>
      <c r="Y44" s="23">
        <v>0</v>
      </c>
      <c r="Z44" s="23">
        <v>0</v>
      </c>
      <c r="AA44" s="23">
        <v>0</v>
      </c>
      <c r="AB44" s="23">
        <v>0</v>
      </c>
      <c r="AC44" s="23">
        <v>0</v>
      </c>
      <c r="AD44" s="23">
        <v>0</v>
      </c>
      <c r="AE44" s="23">
        <v>0</v>
      </c>
      <c r="AF44" s="23">
        <v>0</v>
      </c>
      <c r="AG44" s="23">
        <v>0</v>
      </c>
      <c r="AH44" s="23">
        <v>0</v>
      </c>
      <c r="AI44" s="23">
        <v>0</v>
      </c>
      <c r="AJ44" s="23">
        <v>0</v>
      </c>
      <c r="AK44" s="23">
        <v>0</v>
      </c>
      <c r="AL44" s="23" t="e">
        <v>#DIV/0!</v>
      </c>
      <c r="AM44" s="23" t="e">
        <v>#DIV/0!</v>
      </c>
      <c r="AN44" s="23" t="e">
        <v>#DIV/0!</v>
      </c>
      <c r="AO44" s="23" t="e">
        <v>#DIV/0!</v>
      </c>
      <c r="AP44" s="23">
        <v>0</v>
      </c>
      <c r="AQ44" s="23">
        <v>1</v>
      </c>
      <c r="AR44" s="23">
        <v>1</v>
      </c>
      <c r="AS44" s="23">
        <v>1</v>
      </c>
      <c r="AT44" s="23" t="s">
        <v>49</v>
      </c>
      <c r="AU44" s="23" t="s">
        <v>131</v>
      </c>
      <c r="AV44" s="23" t="s">
        <v>131</v>
      </c>
      <c r="AW44" s="23" t="s">
        <v>49</v>
      </c>
      <c r="AX44" s="23" t="s">
        <v>49</v>
      </c>
      <c r="AY44" s="23" t="s">
        <v>49</v>
      </c>
      <c r="AZ44" s="23" t="s">
        <v>49</v>
      </c>
      <c r="BA44" s="23" t="s">
        <v>49</v>
      </c>
      <c r="BB44" s="23" t="s">
        <v>49</v>
      </c>
      <c r="BC44" s="23" t="s">
        <v>132</v>
      </c>
      <c r="BD44" s="23" t="s">
        <v>144</v>
      </c>
      <c r="BE44" s="23" t="s">
        <v>35</v>
      </c>
      <c r="BF44" s="23" t="s">
        <v>381</v>
      </c>
      <c r="BG44" s="23" t="s">
        <v>272</v>
      </c>
      <c r="BH44" s="24" t="s">
        <v>135</v>
      </c>
      <c r="BI44" s="30" t="s">
        <v>1473</v>
      </c>
    </row>
    <row r="45" spans="1:61" ht="56.25" customHeight="1" x14ac:dyDescent="0.25">
      <c r="A45" s="30" t="s">
        <v>414</v>
      </c>
      <c r="B45" s="16" t="s">
        <v>412</v>
      </c>
      <c r="C45" s="17" t="s">
        <v>340</v>
      </c>
      <c r="D45" s="17" t="s">
        <v>121</v>
      </c>
      <c r="E45" s="17" t="s">
        <v>136</v>
      </c>
      <c r="F45" s="17" t="s">
        <v>284</v>
      </c>
      <c r="G45" s="37" t="s">
        <v>390</v>
      </c>
      <c r="H45" s="17" t="s">
        <v>413</v>
      </c>
      <c r="I45" s="30" t="s">
        <v>414</v>
      </c>
      <c r="J45" s="18" t="s">
        <v>414</v>
      </c>
      <c r="K45" s="17" t="s">
        <v>194</v>
      </c>
      <c r="L45" s="17">
        <v>1</v>
      </c>
      <c r="M45" s="20">
        <v>1</v>
      </c>
      <c r="N45" s="21">
        <v>1</v>
      </c>
      <c r="O45" s="22" t="s">
        <v>411</v>
      </c>
      <c r="P45" s="23">
        <v>0</v>
      </c>
      <c r="Q45" s="23">
        <v>2016</v>
      </c>
      <c r="R45" s="23">
        <v>0</v>
      </c>
      <c r="S45" s="23">
        <v>0</v>
      </c>
      <c r="T45" s="23">
        <v>0</v>
      </c>
      <c r="U45" s="23">
        <v>0</v>
      </c>
      <c r="V45" s="23">
        <v>0</v>
      </c>
      <c r="W45" s="23">
        <v>0</v>
      </c>
      <c r="X45" s="23">
        <v>0</v>
      </c>
      <c r="Y45" s="23">
        <v>0</v>
      </c>
      <c r="Z45" s="23">
        <v>0</v>
      </c>
      <c r="AA45" s="23">
        <v>0</v>
      </c>
      <c r="AB45" s="23">
        <v>0</v>
      </c>
      <c r="AC45" s="23">
        <v>0</v>
      </c>
      <c r="AD45" s="23">
        <v>0</v>
      </c>
      <c r="AE45" s="23">
        <v>0</v>
      </c>
      <c r="AF45" s="23">
        <v>0</v>
      </c>
      <c r="AG45" s="23">
        <v>0</v>
      </c>
      <c r="AH45" s="23">
        <v>0</v>
      </c>
      <c r="AI45" s="23">
        <v>0</v>
      </c>
      <c r="AJ45" s="23">
        <v>0</v>
      </c>
      <c r="AK45" s="23">
        <v>0</v>
      </c>
      <c r="AL45" s="23" t="e">
        <v>#DIV/0!</v>
      </c>
      <c r="AM45" s="23" t="e">
        <v>#DIV/0!</v>
      </c>
      <c r="AN45" s="23" t="e">
        <v>#DIV/0!</v>
      </c>
      <c r="AO45" s="23" t="e">
        <v>#DIV/0!</v>
      </c>
      <c r="AP45" s="23">
        <v>0</v>
      </c>
      <c r="AQ45" s="23">
        <v>2</v>
      </c>
      <c r="AR45" s="23">
        <v>2</v>
      </c>
      <c r="AS45" s="23">
        <v>2</v>
      </c>
      <c r="AT45" s="23" t="s">
        <v>49</v>
      </c>
      <c r="AU45" s="23" t="s">
        <v>131</v>
      </c>
      <c r="AV45" s="23" t="s">
        <v>131</v>
      </c>
      <c r="AW45" s="23" t="s">
        <v>49</v>
      </c>
      <c r="AX45" s="23" t="s">
        <v>49</v>
      </c>
      <c r="AY45" s="23" t="s">
        <v>49</v>
      </c>
      <c r="AZ45" s="23" t="s">
        <v>49</v>
      </c>
      <c r="BA45" s="23" t="s">
        <v>49</v>
      </c>
      <c r="BB45" s="23" t="s">
        <v>49</v>
      </c>
      <c r="BC45" s="23" t="s">
        <v>132</v>
      </c>
      <c r="BD45" s="23" t="s">
        <v>164</v>
      </c>
      <c r="BE45" s="23" t="s">
        <v>35</v>
      </c>
      <c r="BF45" s="23" t="s">
        <v>271</v>
      </c>
      <c r="BG45" s="23" t="s">
        <v>272</v>
      </c>
      <c r="BH45" s="24" t="s">
        <v>135</v>
      </c>
      <c r="BI45" s="17" t="s">
        <v>1474</v>
      </c>
    </row>
    <row r="46" spans="1:61" ht="56.25" customHeight="1" x14ac:dyDescent="0.25">
      <c r="A46" s="17" t="s">
        <v>417</v>
      </c>
      <c r="B46" s="16" t="s">
        <v>415</v>
      </c>
      <c r="C46" s="17" t="s">
        <v>340</v>
      </c>
      <c r="D46" s="17" t="s">
        <v>121</v>
      </c>
      <c r="E46" s="17" t="s">
        <v>136</v>
      </c>
      <c r="F46" s="17" t="s">
        <v>416</v>
      </c>
      <c r="G46" s="37" t="s">
        <v>390</v>
      </c>
      <c r="H46" s="18" t="s">
        <v>417</v>
      </c>
      <c r="I46" s="17" t="s">
        <v>417</v>
      </c>
      <c r="J46" s="18" t="s">
        <v>417</v>
      </c>
      <c r="K46" s="17" t="s">
        <v>194</v>
      </c>
      <c r="L46" s="17">
        <v>1</v>
      </c>
      <c r="M46" s="20">
        <v>1</v>
      </c>
      <c r="N46" s="21">
        <v>1</v>
      </c>
      <c r="O46" s="22" t="s">
        <v>411</v>
      </c>
      <c r="P46" s="23">
        <v>0</v>
      </c>
      <c r="Q46" s="23">
        <v>2016</v>
      </c>
      <c r="R46" s="23">
        <v>0</v>
      </c>
      <c r="S46" s="23">
        <v>0</v>
      </c>
      <c r="T46" s="23">
        <v>0</v>
      </c>
      <c r="U46" s="23">
        <v>0</v>
      </c>
      <c r="V46" s="23">
        <v>0</v>
      </c>
      <c r="W46" s="23">
        <v>0</v>
      </c>
      <c r="X46" s="23">
        <v>0</v>
      </c>
      <c r="Y46" s="23">
        <v>0</v>
      </c>
      <c r="Z46" s="23">
        <v>0</v>
      </c>
      <c r="AA46" s="23">
        <v>0</v>
      </c>
      <c r="AB46" s="23">
        <v>0</v>
      </c>
      <c r="AC46" s="23">
        <v>0</v>
      </c>
      <c r="AD46" s="23">
        <v>0</v>
      </c>
      <c r="AE46" s="23">
        <v>0</v>
      </c>
      <c r="AF46" s="23">
        <v>0</v>
      </c>
      <c r="AG46" s="23">
        <v>0</v>
      </c>
      <c r="AH46" s="23">
        <v>0</v>
      </c>
      <c r="AI46" s="23">
        <v>0</v>
      </c>
      <c r="AJ46" s="23">
        <v>0</v>
      </c>
      <c r="AK46" s="23">
        <v>0</v>
      </c>
      <c r="AL46" s="23" t="e">
        <v>#DIV/0!</v>
      </c>
      <c r="AM46" s="23" t="e">
        <v>#DIV/0!</v>
      </c>
      <c r="AN46" s="23" t="e">
        <v>#DIV/0!</v>
      </c>
      <c r="AO46" s="23" t="e">
        <v>#DIV/0!</v>
      </c>
      <c r="AP46" s="23">
        <v>0</v>
      </c>
      <c r="AQ46" s="23">
        <v>1</v>
      </c>
      <c r="AR46" s="23">
        <v>1</v>
      </c>
      <c r="AS46" s="23">
        <v>1</v>
      </c>
      <c r="AT46" s="23" t="s">
        <v>49</v>
      </c>
      <c r="AU46" s="23" t="s">
        <v>131</v>
      </c>
      <c r="AV46" s="23" t="s">
        <v>131</v>
      </c>
      <c r="AW46" s="23" t="s">
        <v>49</v>
      </c>
      <c r="AX46" s="23" t="s">
        <v>49</v>
      </c>
      <c r="AY46" s="23" t="s">
        <v>49</v>
      </c>
      <c r="AZ46" s="23" t="s">
        <v>49</v>
      </c>
      <c r="BA46" s="23" t="s">
        <v>49</v>
      </c>
      <c r="BB46" s="23" t="s">
        <v>49</v>
      </c>
      <c r="BC46" s="23" t="s">
        <v>132</v>
      </c>
      <c r="BD46" s="23" t="s">
        <v>144</v>
      </c>
      <c r="BE46" s="23" t="s">
        <v>35</v>
      </c>
      <c r="BF46" s="23" t="s">
        <v>381</v>
      </c>
      <c r="BG46" s="23" t="s">
        <v>272</v>
      </c>
      <c r="BH46" s="24" t="s">
        <v>135</v>
      </c>
      <c r="BI46" s="18" t="s">
        <v>1475</v>
      </c>
    </row>
    <row r="47" spans="1:61" ht="56.25" customHeight="1" x14ac:dyDescent="0.25">
      <c r="A47" s="17" t="s">
        <v>421</v>
      </c>
      <c r="B47" s="16">
        <v>34</v>
      </c>
      <c r="C47" s="38" t="s">
        <v>418</v>
      </c>
      <c r="D47" s="38" t="s">
        <v>121</v>
      </c>
      <c r="E47" s="38" t="s">
        <v>122</v>
      </c>
      <c r="F47" s="38" t="s">
        <v>419</v>
      </c>
      <c r="G47" s="17" t="s">
        <v>341</v>
      </c>
      <c r="H47" s="17" t="s">
        <v>420</v>
      </c>
      <c r="I47" s="17" t="s">
        <v>421</v>
      </c>
      <c r="J47" s="17" t="s">
        <v>422</v>
      </c>
      <c r="K47" s="17" t="s">
        <v>423</v>
      </c>
      <c r="L47" s="17">
        <v>9</v>
      </c>
      <c r="M47" s="20">
        <v>9</v>
      </c>
      <c r="N47" s="21">
        <v>1</v>
      </c>
      <c r="O47" s="22" t="s">
        <v>424</v>
      </c>
      <c r="P47" s="23">
        <v>0</v>
      </c>
      <c r="Q47" s="23">
        <v>2016</v>
      </c>
      <c r="R47" s="23">
        <v>0</v>
      </c>
      <c r="S47" s="23">
        <v>0</v>
      </c>
      <c r="T47" s="23">
        <v>0.5</v>
      </c>
      <c r="U47" s="23">
        <v>2</v>
      </c>
      <c r="V47" s="23">
        <v>6.5</v>
      </c>
      <c r="W47" s="23">
        <v>0</v>
      </c>
      <c r="X47" s="23">
        <v>0</v>
      </c>
      <c r="Y47" s="23">
        <v>0.5</v>
      </c>
      <c r="Z47" s="23">
        <v>0</v>
      </c>
      <c r="AA47" s="23">
        <v>0.3</v>
      </c>
      <c r="AB47" s="23">
        <v>0</v>
      </c>
      <c r="AC47" s="23">
        <v>8.1999999999999993</v>
      </c>
      <c r="AD47" s="23">
        <v>0</v>
      </c>
      <c r="AE47" s="23">
        <v>9</v>
      </c>
      <c r="AF47" s="23">
        <v>1</v>
      </c>
      <c r="AG47" s="23">
        <v>0</v>
      </c>
      <c r="AH47" s="23">
        <v>0.5</v>
      </c>
      <c r="AI47" s="23">
        <v>0.3</v>
      </c>
      <c r="AJ47" s="23">
        <v>8.1999999999999993</v>
      </c>
      <c r="AK47" s="23">
        <v>8.1999999999999993</v>
      </c>
      <c r="AL47" s="23" t="e">
        <v>#DIV/0!</v>
      </c>
      <c r="AM47" s="23">
        <v>1</v>
      </c>
      <c r="AN47" s="23">
        <v>0.15</v>
      </c>
      <c r="AO47" s="23">
        <v>1.2615384615384615</v>
      </c>
      <c r="AP47" s="23">
        <v>1</v>
      </c>
      <c r="AQ47" s="23">
        <v>10</v>
      </c>
      <c r="AR47" s="23">
        <v>10</v>
      </c>
      <c r="AS47" s="23">
        <v>4</v>
      </c>
      <c r="AT47" s="23"/>
      <c r="AU47" s="23"/>
      <c r="AV47" s="23" t="s">
        <v>131</v>
      </c>
      <c r="AW47" s="23"/>
      <c r="AX47" s="23"/>
      <c r="AY47" s="23"/>
      <c r="AZ47" s="23"/>
      <c r="BA47" s="23"/>
      <c r="BB47" s="23"/>
      <c r="BC47" s="23" t="s">
        <v>425</v>
      </c>
      <c r="BD47" s="23" t="s">
        <v>164</v>
      </c>
      <c r="BE47" s="23" t="s">
        <v>35</v>
      </c>
      <c r="BF47" s="23" t="s">
        <v>271</v>
      </c>
      <c r="BG47" s="23" t="s">
        <v>272</v>
      </c>
      <c r="BH47" s="24" t="s">
        <v>197</v>
      </c>
      <c r="BI47" s="17" t="s">
        <v>1476</v>
      </c>
    </row>
    <row r="48" spans="1:61" ht="56.25" customHeight="1" x14ac:dyDescent="0.25">
      <c r="A48" s="17" t="s">
        <v>426</v>
      </c>
      <c r="B48" s="16">
        <v>35</v>
      </c>
      <c r="C48" s="38" t="s">
        <v>418</v>
      </c>
      <c r="D48" s="38" t="s">
        <v>121</v>
      </c>
      <c r="E48" s="38" t="s">
        <v>122</v>
      </c>
      <c r="F48" s="38" t="s">
        <v>347</v>
      </c>
      <c r="G48" s="17" t="s">
        <v>341</v>
      </c>
      <c r="H48" s="17" t="s">
        <v>353</v>
      </c>
      <c r="I48" s="17" t="s">
        <v>426</v>
      </c>
      <c r="J48" s="17" t="s">
        <v>427</v>
      </c>
      <c r="K48" s="17" t="s">
        <v>428</v>
      </c>
      <c r="L48" s="17">
        <v>7</v>
      </c>
      <c r="M48" s="20">
        <v>6.4</v>
      </c>
      <c r="N48" s="21">
        <v>0.91428571428571437</v>
      </c>
      <c r="O48" s="22" t="s">
        <v>429</v>
      </c>
      <c r="P48" s="23">
        <v>0</v>
      </c>
      <c r="Q48" s="23">
        <v>2016</v>
      </c>
      <c r="R48" s="23">
        <v>0</v>
      </c>
      <c r="S48" s="23">
        <v>0.64</v>
      </c>
      <c r="T48" s="23">
        <v>0.43</v>
      </c>
      <c r="U48" s="23">
        <v>2.33</v>
      </c>
      <c r="V48" s="23">
        <v>3.6</v>
      </c>
      <c r="W48" s="23">
        <v>0.64</v>
      </c>
      <c r="X48" s="23">
        <v>0</v>
      </c>
      <c r="Y48" s="23">
        <v>0.43</v>
      </c>
      <c r="Z48" s="23">
        <v>0</v>
      </c>
      <c r="AA48" s="23">
        <v>1.18</v>
      </c>
      <c r="AB48" s="23">
        <v>0</v>
      </c>
      <c r="AC48" s="23">
        <v>4.1500000000000004</v>
      </c>
      <c r="AD48" s="23">
        <v>0</v>
      </c>
      <c r="AE48" s="23">
        <v>6.4</v>
      </c>
      <c r="AF48" s="23">
        <v>1</v>
      </c>
      <c r="AG48" s="23">
        <v>0.64</v>
      </c>
      <c r="AH48" s="23">
        <v>0.43</v>
      </c>
      <c r="AI48" s="23">
        <v>1.18</v>
      </c>
      <c r="AJ48" s="23">
        <v>4.1500000000000004</v>
      </c>
      <c r="AK48" s="23">
        <v>4.1500000000000004</v>
      </c>
      <c r="AL48" s="23">
        <v>1</v>
      </c>
      <c r="AM48" s="23">
        <v>1</v>
      </c>
      <c r="AN48" s="23">
        <v>0.50643776824034326</v>
      </c>
      <c r="AO48" s="23">
        <v>1.1527777777777779</v>
      </c>
      <c r="AP48" s="23">
        <v>0.91428571428571437</v>
      </c>
      <c r="AQ48" s="23">
        <v>7</v>
      </c>
      <c r="AR48" s="23">
        <v>7</v>
      </c>
      <c r="AS48" s="23">
        <v>2</v>
      </c>
      <c r="AT48" s="23"/>
      <c r="AU48" s="23"/>
      <c r="AV48" s="23" t="s">
        <v>131</v>
      </c>
      <c r="AW48" s="23"/>
      <c r="AX48" s="23"/>
      <c r="AY48" s="23"/>
      <c r="AZ48" s="23"/>
      <c r="BA48" s="23"/>
      <c r="BB48" s="23"/>
      <c r="BC48" s="23" t="s">
        <v>425</v>
      </c>
      <c r="BD48" s="23" t="s">
        <v>164</v>
      </c>
      <c r="BE48" s="23" t="s">
        <v>35</v>
      </c>
      <c r="BF48" s="23" t="s">
        <v>271</v>
      </c>
      <c r="BG48" s="23" t="s">
        <v>272</v>
      </c>
      <c r="BH48" s="24" t="s">
        <v>197</v>
      </c>
      <c r="BI48" s="17" t="s">
        <v>1477</v>
      </c>
    </row>
    <row r="49" spans="1:61" ht="56.25" customHeight="1" x14ac:dyDescent="0.25">
      <c r="A49" s="17" t="s">
        <v>431</v>
      </c>
      <c r="B49" s="16">
        <v>36</v>
      </c>
      <c r="C49" s="38" t="s">
        <v>418</v>
      </c>
      <c r="D49" s="38" t="s">
        <v>121</v>
      </c>
      <c r="E49" s="38" t="s">
        <v>122</v>
      </c>
      <c r="F49" s="38" t="s">
        <v>382</v>
      </c>
      <c r="G49" s="38" t="s">
        <v>383</v>
      </c>
      <c r="H49" s="17" t="s">
        <v>430</v>
      </c>
      <c r="I49" s="17" t="s">
        <v>431</v>
      </c>
      <c r="J49" s="17" t="s">
        <v>432</v>
      </c>
      <c r="K49" s="17" t="s">
        <v>433</v>
      </c>
      <c r="L49" s="17">
        <v>1</v>
      </c>
      <c r="M49" s="20">
        <v>1</v>
      </c>
      <c r="N49" s="21">
        <v>1</v>
      </c>
      <c r="O49" s="22" t="s">
        <v>434</v>
      </c>
      <c r="P49" s="23">
        <v>0</v>
      </c>
      <c r="Q49" s="23">
        <v>2016</v>
      </c>
      <c r="R49" s="23">
        <v>0</v>
      </c>
      <c r="S49" s="23">
        <v>0.08</v>
      </c>
      <c r="T49" s="23">
        <v>0.18</v>
      </c>
      <c r="U49" s="23">
        <v>0.34</v>
      </c>
      <c r="V49" s="23">
        <v>0.4</v>
      </c>
      <c r="W49" s="23">
        <v>0</v>
      </c>
      <c r="X49" s="23">
        <v>0</v>
      </c>
      <c r="Y49" s="23">
        <v>0</v>
      </c>
      <c r="Z49" s="23">
        <v>0</v>
      </c>
      <c r="AA49" s="23">
        <v>0.31</v>
      </c>
      <c r="AB49" s="23">
        <v>0</v>
      </c>
      <c r="AC49" s="23">
        <v>0.69</v>
      </c>
      <c r="AD49" s="23">
        <v>0</v>
      </c>
      <c r="AE49" s="23">
        <v>1</v>
      </c>
      <c r="AF49" s="23">
        <v>1</v>
      </c>
      <c r="AG49" s="23">
        <v>0</v>
      </c>
      <c r="AH49" s="23">
        <v>0</v>
      </c>
      <c r="AI49" s="23">
        <v>0.31</v>
      </c>
      <c r="AJ49" s="23">
        <v>0.69</v>
      </c>
      <c r="AK49" s="23">
        <v>0.69</v>
      </c>
      <c r="AL49" s="23">
        <v>0</v>
      </c>
      <c r="AM49" s="23">
        <v>0</v>
      </c>
      <c r="AN49" s="23">
        <v>0.91176470588235292</v>
      </c>
      <c r="AO49" s="23">
        <v>1.7249999999999999</v>
      </c>
      <c r="AP49" s="23">
        <v>1</v>
      </c>
      <c r="AQ49" s="23">
        <v>1</v>
      </c>
      <c r="AR49" s="23">
        <v>1</v>
      </c>
      <c r="AS49" s="23">
        <v>1</v>
      </c>
      <c r="AT49" s="23"/>
      <c r="AU49" s="23"/>
      <c r="AV49" s="23" t="s">
        <v>131</v>
      </c>
      <c r="AW49" s="23"/>
      <c r="AX49" s="23"/>
      <c r="AY49" s="23"/>
      <c r="AZ49" s="23"/>
      <c r="BA49" s="23"/>
      <c r="BB49" s="23"/>
      <c r="BC49" s="23" t="s">
        <v>425</v>
      </c>
      <c r="BD49" s="23" t="s">
        <v>144</v>
      </c>
      <c r="BE49" s="23" t="s">
        <v>35</v>
      </c>
      <c r="BF49" s="23" t="s">
        <v>271</v>
      </c>
      <c r="BG49" s="23" t="s">
        <v>272</v>
      </c>
      <c r="BH49" s="24" t="s">
        <v>197</v>
      </c>
      <c r="BI49" s="17" t="s">
        <v>1478</v>
      </c>
    </row>
    <row r="50" spans="1:61" ht="56.25" customHeight="1" x14ac:dyDescent="0.25">
      <c r="A50" s="30" t="s">
        <v>439</v>
      </c>
      <c r="B50" s="16">
        <v>37</v>
      </c>
      <c r="C50" s="17" t="s">
        <v>435</v>
      </c>
      <c r="D50" s="17" t="s">
        <v>324</v>
      </c>
      <c r="E50" s="17" t="s">
        <v>325</v>
      </c>
      <c r="F50" s="17" t="s">
        <v>436</v>
      </c>
      <c r="G50" s="17" t="s">
        <v>437</v>
      </c>
      <c r="H50" s="17" t="s">
        <v>438</v>
      </c>
      <c r="I50" s="30" t="s">
        <v>439</v>
      </c>
      <c r="J50" s="17" t="s">
        <v>440</v>
      </c>
      <c r="K50" s="17" t="s">
        <v>441</v>
      </c>
      <c r="L50" s="21">
        <v>1</v>
      </c>
      <c r="M50" s="21">
        <v>1</v>
      </c>
      <c r="N50" s="21">
        <v>1</v>
      </c>
      <c r="O50" s="22" t="s">
        <v>442</v>
      </c>
      <c r="P50" s="23">
        <v>0</v>
      </c>
      <c r="Q50" s="23">
        <v>2016</v>
      </c>
      <c r="R50" s="23">
        <v>0</v>
      </c>
      <c r="S50" s="23">
        <v>1</v>
      </c>
      <c r="T50" s="23">
        <v>1</v>
      </c>
      <c r="U50" s="23">
        <v>1</v>
      </c>
      <c r="V50" s="23">
        <v>1</v>
      </c>
      <c r="W50" s="23">
        <v>301</v>
      </c>
      <c r="X50" s="23">
        <v>301</v>
      </c>
      <c r="Y50" s="23">
        <v>330</v>
      </c>
      <c r="Z50" s="23">
        <v>330</v>
      </c>
      <c r="AA50" s="23">
        <v>352</v>
      </c>
      <c r="AB50" s="23">
        <v>352</v>
      </c>
      <c r="AC50" s="23">
        <v>534</v>
      </c>
      <c r="AD50" s="23">
        <v>534</v>
      </c>
      <c r="AE50" s="23">
        <v>1517</v>
      </c>
      <c r="AF50" s="23">
        <v>1517</v>
      </c>
      <c r="AG50" s="23">
        <v>1</v>
      </c>
      <c r="AH50" s="23">
        <v>1</v>
      </c>
      <c r="AI50" s="23">
        <v>1</v>
      </c>
      <c r="AJ50" s="23">
        <v>1</v>
      </c>
      <c r="AK50" s="23">
        <v>1</v>
      </c>
      <c r="AL50" s="23">
        <v>1</v>
      </c>
      <c r="AM50" s="23">
        <v>1</v>
      </c>
      <c r="AN50" s="23">
        <v>1</v>
      </c>
      <c r="AO50" s="23">
        <v>1</v>
      </c>
      <c r="AP50" s="23">
        <v>1</v>
      </c>
      <c r="AQ50" s="23">
        <v>1</v>
      </c>
      <c r="AR50" s="23">
        <v>1</v>
      </c>
      <c r="AS50" s="23">
        <v>1</v>
      </c>
      <c r="AT50" s="23" t="s">
        <v>49</v>
      </c>
      <c r="AU50" s="23" t="s">
        <v>49</v>
      </c>
      <c r="AV50" s="23" t="s">
        <v>131</v>
      </c>
      <c r="AW50" s="23" t="s">
        <v>49</v>
      </c>
      <c r="AX50" s="23" t="s">
        <v>49</v>
      </c>
      <c r="AY50" s="23" t="s">
        <v>49</v>
      </c>
      <c r="AZ50" s="23" t="s">
        <v>49</v>
      </c>
      <c r="BA50" s="23" t="s">
        <v>49</v>
      </c>
      <c r="BB50" s="23" t="s">
        <v>49</v>
      </c>
      <c r="BC50" s="23" t="s">
        <v>132</v>
      </c>
      <c r="BD50" s="23" t="s">
        <v>144</v>
      </c>
      <c r="BE50" s="23" t="s">
        <v>171</v>
      </c>
      <c r="BF50" s="23" t="s">
        <v>271</v>
      </c>
      <c r="BG50" s="23" t="s">
        <v>196</v>
      </c>
      <c r="BH50" s="24" t="s">
        <v>135</v>
      </c>
      <c r="BI50" s="30" t="s">
        <v>1479</v>
      </c>
    </row>
    <row r="51" spans="1:61" ht="56.25" customHeight="1" x14ac:dyDescent="0.25">
      <c r="A51" s="30" t="s">
        <v>445</v>
      </c>
      <c r="B51" s="16">
        <v>38</v>
      </c>
      <c r="C51" s="17" t="s">
        <v>435</v>
      </c>
      <c r="D51" s="17" t="s">
        <v>324</v>
      </c>
      <c r="E51" s="17" t="s">
        <v>325</v>
      </c>
      <c r="F51" s="17" t="s">
        <v>436</v>
      </c>
      <c r="G51" s="17" t="s">
        <v>443</v>
      </c>
      <c r="H51" s="17" t="s">
        <v>444</v>
      </c>
      <c r="I51" s="30" t="s">
        <v>445</v>
      </c>
      <c r="J51" s="17" t="s">
        <v>446</v>
      </c>
      <c r="K51" s="17" t="s">
        <v>447</v>
      </c>
      <c r="L51" s="21">
        <v>1</v>
      </c>
      <c r="M51" s="21">
        <v>1</v>
      </c>
      <c r="N51" s="21">
        <v>1</v>
      </c>
      <c r="O51" s="22" t="s">
        <v>448</v>
      </c>
      <c r="P51" s="23">
        <v>0</v>
      </c>
      <c r="Q51" s="23">
        <v>2016</v>
      </c>
      <c r="R51" s="23">
        <v>0</v>
      </c>
      <c r="S51" s="23">
        <v>0</v>
      </c>
      <c r="T51" s="23">
        <v>0.6</v>
      </c>
      <c r="U51" s="23">
        <v>0.4</v>
      </c>
      <c r="V51" s="23">
        <v>0</v>
      </c>
      <c r="W51" s="23">
        <v>1</v>
      </c>
      <c r="X51" s="23">
        <v>42</v>
      </c>
      <c r="Y51" s="23">
        <v>12</v>
      </c>
      <c r="Z51" s="23">
        <v>42</v>
      </c>
      <c r="AA51" s="23">
        <v>29</v>
      </c>
      <c r="AB51" s="23">
        <v>42</v>
      </c>
      <c r="AC51" s="23">
        <v>0</v>
      </c>
      <c r="AD51" s="23">
        <v>42</v>
      </c>
      <c r="AE51" s="23">
        <v>42</v>
      </c>
      <c r="AF51" s="23">
        <v>42</v>
      </c>
      <c r="AG51" s="23">
        <v>2.3809523809523808E-2</v>
      </c>
      <c r="AH51" s="23">
        <v>0.2857142857142857</v>
      </c>
      <c r="AI51" s="23">
        <v>0.69047619047619047</v>
      </c>
      <c r="AJ51" s="23">
        <v>0</v>
      </c>
      <c r="AK51" s="23">
        <v>0</v>
      </c>
      <c r="AL51" s="23" t="e">
        <v>#DIV/0!</v>
      </c>
      <c r="AM51" s="23">
        <v>0.47619047619047616</v>
      </c>
      <c r="AN51" s="23">
        <v>1.7261904761904761</v>
      </c>
      <c r="AO51" s="23" t="e">
        <v>#DIV/0!</v>
      </c>
      <c r="AP51" s="23">
        <v>1</v>
      </c>
      <c r="AQ51" s="23">
        <v>1</v>
      </c>
      <c r="AR51" s="23">
        <v>1</v>
      </c>
      <c r="AS51" s="23">
        <v>1</v>
      </c>
      <c r="AT51" s="23" t="s">
        <v>49</v>
      </c>
      <c r="AU51" s="23" t="s">
        <v>49</v>
      </c>
      <c r="AV51" s="23" t="s">
        <v>131</v>
      </c>
      <c r="AW51" s="23" t="s">
        <v>49</v>
      </c>
      <c r="AX51" s="23" t="s">
        <v>49</v>
      </c>
      <c r="AY51" s="23" t="s">
        <v>49</v>
      </c>
      <c r="AZ51" s="23" t="s">
        <v>49</v>
      </c>
      <c r="BA51" s="23" t="s">
        <v>49</v>
      </c>
      <c r="BB51" s="23" t="s">
        <v>49</v>
      </c>
      <c r="BC51" s="23" t="s">
        <v>132</v>
      </c>
      <c r="BD51" s="23" t="s">
        <v>164</v>
      </c>
      <c r="BE51" s="23" t="s">
        <v>171</v>
      </c>
      <c r="BF51" s="23" t="s">
        <v>271</v>
      </c>
      <c r="BG51" s="23" t="s">
        <v>196</v>
      </c>
      <c r="BH51" s="24" t="s">
        <v>135</v>
      </c>
      <c r="BI51" s="17" t="s">
        <v>1480</v>
      </c>
    </row>
    <row r="52" spans="1:61" ht="56.25" customHeight="1" x14ac:dyDescent="0.25">
      <c r="A52" s="30" t="s">
        <v>449</v>
      </c>
      <c r="B52" s="16">
        <v>39</v>
      </c>
      <c r="C52" s="17" t="s">
        <v>435</v>
      </c>
      <c r="D52" s="17" t="s">
        <v>324</v>
      </c>
      <c r="E52" s="17" t="s">
        <v>325</v>
      </c>
      <c r="F52" s="17" t="s">
        <v>436</v>
      </c>
      <c r="G52" s="17" t="s">
        <v>443</v>
      </c>
      <c r="H52" s="17" t="s">
        <v>444</v>
      </c>
      <c r="I52" s="30" t="s">
        <v>449</v>
      </c>
      <c r="J52" s="17" t="s">
        <v>450</v>
      </c>
      <c r="K52" s="17" t="s">
        <v>451</v>
      </c>
      <c r="L52" s="21">
        <v>0.95</v>
      </c>
      <c r="M52" s="26">
        <v>0.98</v>
      </c>
      <c r="N52" s="21">
        <v>1.03</v>
      </c>
      <c r="O52" s="22" t="s">
        <v>452</v>
      </c>
      <c r="P52" s="23">
        <v>0.85</v>
      </c>
      <c r="Q52" s="23">
        <v>2016</v>
      </c>
      <c r="R52" s="23">
        <v>0.85</v>
      </c>
      <c r="S52" s="23">
        <v>0.85</v>
      </c>
      <c r="T52" s="23">
        <v>0.85</v>
      </c>
      <c r="U52" s="23">
        <v>0.95</v>
      </c>
      <c r="V52" s="23">
        <v>0.95</v>
      </c>
      <c r="W52" s="23">
        <v>0.78300000000000003</v>
      </c>
      <c r="X52" s="23">
        <v>1</v>
      </c>
      <c r="Y52" s="23">
        <v>0.85189999999999999</v>
      </c>
      <c r="Z52" s="23">
        <v>1</v>
      </c>
      <c r="AA52" s="23">
        <v>0.87039999999999995</v>
      </c>
      <c r="AB52" s="23">
        <v>1</v>
      </c>
      <c r="AC52" s="23">
        <v>0.97619999999999996</v>
      </c>
      <c r="AD52" s="23">
        <v>1</v>
      </c>
      <c r="AE52" s="23">
        <v>0.87037500000000001</v>
      </c>
      <c r="AF52" s="23">
        <v>1</v>
      </c>
      <c r="AG52" s="23">
        <v>0.78300000000000003</v>
      </c>
      <c r="AH52" s="23">
        <v>0.85189999999999999</v>
      </c>
      <c r="AI52" s="23">
        <v>0.87039999999999995</v>
      </c>
      <c r="AJ52" s="23">
        <v>0.97619999999999996</v>
      </c>
      <c r="AK52" s="23">
        <v>0.97619999999999996</v>
      </c>
      <c r="AL52" s="23">
        <v>0.92117647058823537</v>
      </c>
      <c r="AM52" s="23">
        <v>1.0022352941176471</v>
      </c>
      <c r="AN52" s="23">
        <v>0.91621052631578948</v>
      </c>
      <c r="AO52" s="23">
        <v>1.0275789473684211</v>
      </c>
      <c r="AP52" s="23">
        <v>0.91618421052631582</v>
      </c>
      <c r="AQ52" s="23">
        <v>0.95</v>
      </c>
      <c r="AR52" s="23">
        <v>0.95</v>
      </c>
      <c r="AS52" s="23">
        <v>0.95</v>
      </c>
      <c r="AT52" s="23" t="s">
        <v>49</v>
      </c>
      <c r="AU52" s="23" t="s">
        <v>49</v>
      </c>
      <c r="AV52" s="23" t="s">
        <v>131</v>
      </c>
      <c r="AW52" s="23" t="s">
        <v>49</v>
      </c>
      <c r="AX52" s="23" t="s">
        <v>49</v>
      </c>
      <c r="AY52" s="23" t="s">
        <v>49</v>
      </c>
      <c r="AZ52" s="23" t="s">
        <v>49</v>
      </c>
      <c r="BA52" s="23" t="s">
        <v>49</v>
      </c>
      <c r="BB52" s="23" t="s">
        <v>49</v>
      </c>
      <c r="BC52" s="23" t="s">
        <v>132</v>
      </c>
      <c r="BD52" s="23" t="s">
        <v>238</v>
      </c>
      <c r="BE52" s="23" t="s">
        <v>171</v>
      </c>
      <c r="BF52" s="23" t="s">
        <v>271</v>
      </c>
      <c r="BG52" s="23" t="s">
        <v>196</v>
      </c>
      <c r="BH52" s="24" t="s">
        <v>135</v>
      </c>
      <c r="BI52" s="30" t="s">
        <v>1481</v>
      </c>
    </row>
    <row r="53" spans="1:61" ht="56.25" customHeight="1" x14ac:dyDescent="0.25">
      <c r="A53" s="30" t="s">
        <v>453</v>
      </c>
      <c r="B53" s="16">
        <v>40</v>
      </c>
      <c r="C53" s="17" t="s">
        <v>435</v>
      </c>
      <c r="D53" s="17" t="s">
        <v>324</v>
      </c>
      <c r="E53" s="17" t="s">
        <v>325</v>
      </c>
      <c r="F53" s="17" t="s">
        <v>436</v>
      </c>
      <c r="G53" s="17" t="s">
        <v>443</v>
      </c>
      <c r="H53" s="17" t="s">
        <v>444</v>
      </c>
      <c r="I53" s="30" t="s">
        <v>453</v>
      </c>
      <c r="J53" s="17" t="s">
        <v>454</v>
      </c>
      <c r="K53" s="17" t="s">
        <v>455</v>
      </c>
      <c r="L53" s="21">
        <v>1</v>
      </c>
      <c r="M53" s="21">
        <v>1</v>
      </c>
      <c r="N53" s="21">
        <v>1</v>
      </c>
      <c r="O53" s="22" t="s">
        <v>456</v>
      </c>
      <c r="P53" s="23">
        <v>0</v>
      </c>
      <c r="Q53" s="23">
        <v>2016</v>
      </c>
      <c r="R53" s="23">
        <v>0</v>
      </c>
      <c r="S53" s="23">
        <v>1</v>
      </c>
      <c r="T53" s="23">
        <v>1</v>
      </c>
      <c r="U53" s="23">
        <v>1</v>
      </c>
      <c r="V53" s="23">
        <v>1</v>
      </c>
      <c r="W53" s="23">
        <v>22496</v>
      </c>
      <c r="X53" s="23">
        <v>22496</v>
      </c>
      <c r="Y53" s="23">
        <v>20225</v>
      </c>
      <c r="Z53" s="23">
        <v>20225</v>
      </c>
      <c r="AA53" s="23">
        <v>15260</v>
      </c>
      <c r="AB53" s="23">
        <v>15260</v>
      </c>
      <c r="AC53" s="23">
        <v>18638</v>
      </c>
      <c r="AD53" s="23">
        <v>18638</v>
      </c>
      <c r="AE53" s="23">
        <v>76619</v>
      </c>
      <c r="AF53" s="23">
        <v>76619</v>
      </c>
      <c r="AG53" s="23">
        <v>1</v>
      </c>
      <c r="AH53" s="23">
        <v>1</v>
      </c>
      <c r="AI53" s="23">
        <v>1</v>
      </c>
      <c r="AJ53" s="23">
        <v>1</v>
      </c>
      <c r="AK53" s="23">
        <v>1</v>
      </c>
      <c r="AL53" s="23">
        <v>1</v>
      </c>
      <c r="AM53" s="23">
        <v>1</v>
      </c>
      <c r="AN53" s="23">
        <v>1</v>
      </c>
      <c r="AO53" s="23">
        <v>1</v>
      </c>
      <c r="AP53" s="23">
        <v>1</v>
      </c>
      <c r="AQ53" s="23">
        <v>1</v>
      </c>
      <c r="AR53" s="23">
        <v>1</v>
      </c>
      <c r="AS53" s="23">
        <v>1</v>
      </c>
      <c r="AT53" s="23" t="s">
        <v>49</v>
      </c>
      <c r="AU53" s="23" t="s">
        <v>49</v>
      </c>
      <c r="AV53" s="23" t="s">
        <v>131</v>
      </c>
      <c r="AW53" s="23" t="s">
        <v>49</v>
      </c>
      <c r="AX53" s="23" t="s">
        <v>49</v>
      </c>
      <c r="AY53" s="23" t="s">
        <v>49</v>
      </c>
      <c r="AZ53" s="23" t="s">
        <v>49</v>
      </c>
      <c r="BA53" s="23" t="s">
        <v>49</v>
      </c>
      <c r="BB53" s="23" t="s">
        <v>49</v>
      </c>
      <c r="BC53" s="23" t="s">
        <v>132</v>
      </c>
      <c r="BD53" s="23" t="s">
        <v>144</v>
      </c>
      <c r="BE53" s="23" t="s">
        <v>171</v>
      </c>
      <c r="BF53" s="23" t="s">
        <v>271</v>
      </c>
      <c r="BG53" s="23" t="s">
        <v>196</v>
      </c>
      <c r="BH53" s="24" t="s">
        <v>135</v>
      </c>
      <c r="BI53" s="30" t="s">
        <v>1482</v>
      </c>
    </row>
    <row r="54" spans="1:61" ht="56.25" customHeight="1" x14ac:dyDescent="0.25">
      <c r="A54" s="30" t="s">
        <v>459</v>
      </c>
      <c r="B54" s="16">
        <v>41</v>
      </c>
      <c r="C54" s="17" t="s">
        <v>435</v>
      </c>
      <c r="D54" s="17" t="s">
        <v>324</v>
      </c>
      <c r="E54" s="17" t="s">
        <v>325</v>
      </c>
      <c r="F54" s="17" t="s">
        <v>436</v>
      </c>
      <c r="G54" s="17" t="s">
        <v>457</v>
      </c>
      <c r="H54" s="17" t="s">
        <v>458</v>
      </c>
      <c r="I54" s="30" t="s">
        <v>459</v>
      </c>
      <c r="J54" s="17" t="s">
        <v>460</v>
      </c>
      <c r="K54" s="17" t="s">
        <v>461</v>
      </c>
      <c r="L54" s="17">
        <v>1</v>
      </c>
      <c r="M54" s="20">
        <v>1</v>
      </c>
      <c r="N54" s="21">
        <v>1</v>
      </c>
      <c r="O54" s="22" t="s">
        <v>462</v>
      </c>
      <c r="P54" s="23">
        <v>1</v>
      </c>
      <c r="Q54" s="23">
        <v>2016</v>
      </c>
      <c r="R54" s="23">
        <v>1</v>
      </c>
      <c r="S54" s="23">
        <v>0</v>
      </c>
      <c r="T54" s="23">
        <v>0</v>
      </c>
      <c r="U54" s="23">
        <v>0</v>
      </c>
      <c r="V54" s="23">
        <v>1</v>
      </c>
      <c r="W54" s="23">
        <v>0</v>
      </c>
      <c r="X54" s="23">
        <v>0</v>
      </c>
      <c r="Y54" s="23">
        <v>0</v>
      </c>
      <c r="Z54" s="23">
        <v>0</v>
      </c>
      <c r="AA54" s="23">
        <v>0</v>
      </c>
      <c r="AB54" s="23">
        <v>0</v>
      </c>
      <c r="AC54" s="23">
        <v>1</v>
      </c>
      <c r="AD54" s="23">
        <v>1</v>
      </c>
      <c r="AE54" s="23">
        <v>1</v>
      </c>
      <c r="AF54" s="23">
        <v>1</v>
      </c>
      <c r="AG54" s="23">
        <v>0</v>
      </c>
      <c r="AH54" s="23">
        <v>0</v>
      </c>
      <c r="AI54" s="23">
        <v>0</v>
      </c>
      <c r="AJ54" s="23">
        <v>1</v>
      </c>
      <c r="AK54" s="23">
        <v>1</v>
      </c>
      <c r="AL54" s="23" t="e">
        <v>#DIV/0!</v>
      </c>
      <c r="AM54" s="23" t="e">
        <v>#DIV/0!</v>
      </c>
      <c r="AN54" s="23" t="e">
        <v>#DIV/0!</v>
      </c>
      <c r="AO54" s="23">
        <v>1</v>
      </c>
      <c r="AP54" s="23">
        <v>1</v>
      </c>
      <c r="AQ54" s="23">
        <v>0</v>
      </c>
      <c r="AR54" s="23">
        <v>1</v>
      </c>
      <c r="AS54" s="23">
        <v>1</v>
      </c>
      <c r="AT54" s="23" t="s">
        <v>49</v>
      </c>
      <c r="AU54" s="23" t="s">
        <v>49</v>
      </c>
      <c r="AV54" s="23" t="s">
        <v>131</v>
      </c>
      <c r="AW54" s="23" t="s">
        <v>131</v>
      </c>
      <c r="AX54" s="23" t="s">
        <v>49</v>
      </c>
      <c r="AY54" s="23" t="s">
        <v>49</v>
      </c>
      <c r="AZ54" s="23" t="s">
        <v>49</v>
      </c>
      <c r="BA54" s="23" t="s">
        <v>49</v>
      </c>
      <c r="BB54" s="23" t="s">
        <v>49</v>
      </c>
      <c r="BC54" s="23" t="s">
        <v>132</v>
      </c>
      <c r="BD54" s="23" t="s">
        <v>164</v>
      </c>
      <c r="BE54" s="23" t="s">
        <v>35</v>
      </c>
      <c r="BF54" s="23" t="s">
        <v>271</v>
      </c>
      <c r="BG54" s="23" t="s">
        <v>196</v>
      </c>
      <c r="BH54" s="24" t="s">
        <v>197</v>
      </c>
      <c r="BI54" s="30" t="s">
        <v>1483</v>
      </c>
    </row>
    <row r="55" spans="1:61" ht="56.25" customHeight="1" x14ac:dyDescent="0.25">
      <c r="A55" s="30" t="s">
        <v>464</v>
      </c>
      <c r="B55" s="16">
        <v>42</v>
      </c>
      <c r="C55" s="17" t="s">
        <v>435</v>
      </c>
      <c r="D55" s="17" t="s">
        <v>324</v>
      </c>
      <c r="E55" s="17" t="s">
        <v>325</v>
      </c>
      <c r="F55" s="17" t="s">
        <v>436</v>
      </c>
      <c r="G55" s="17" t="s">
        <v>457</v>
      </c>
      <c r="H55" s="17" t="s">
        <v>463</v>
      </c>
      <c r="I55" s="30" t="s">
        <v>464</v>
      </c>
      <c r="J55" s="17" t="s">
        <v>465</v>
      </c>
      <c r="K55" s="17" t="s">
        <v>466</v>
      </c>
      <c r="L55" s="17">
        <v>1</v>
      </c>
      <c r="M55" s="20">
        <v>1</v>
      </c>
      <c r="N55" s="21">
        <v>1</v>
      </c>
      <c r="O55" s="22" t="s">
        <v>467</v>
      </c>
      <c r="P55" s="23">
        <v>1</v>
      </c>
      <c r="Q55" s="23">
        <v>2016</v>
      </c>
      <c r="R55" s="23">
        <v>1</v>
      </c>
      <c r="S55" s="23">
        <v>0</v>
      </c>
      <c r="T55" s="23">
        <v>0</v>
      </c>
      <c r="U55" s="23">
        <v>0</v>
      </c>
      <c r="V55" s="23">
        <v>1</v>
      </c>
      <c r="W55" s="23">
        <v>0</v>
      </c>
      <c r="X55" s="23">
        <v>0</v>
      </c>
      <c r="Y55" s="23">
        <v>0</v>
      </c>
      <c r="Z55" s="23">
        <v>0</v>
      </c>
      <c r="AA55" s="23">
        <v>0</v>
      </c>
      <c r="AB55" s="23">
        <v>0</v>
      </c>
      <c r="AC55" s="23">
        <v>1</v>
      </c>
      <c r="AD55" s="23">
        <v>1</v>
      </c>
      <c r="AE55" s="23">
        <v>1</v>
      </c>
      <c r="AF55" s="23">
        <v>1</v>
      </c>
      <c r="AG55" s="23">
        <v>0</v>
      </c>
      <c r="AH55" s="23">
        <v>0</v>
      </c>
      <c r="AI55" s="23">
        <v>0</v>
      </c>
      <c r="AJ55" s="23">
        <v>1</v>
      </c>
      <c r="AK55" s="23">
        <v>1</v>
      </c>
      <c r="AL55" s="23" t="e">
        <v>#DIV/0!</v>
      </c>
      <c r="AM55" s="23" t="e">
        <v>#DIV/0!</v>
      </c>
      <c r="AN55" s="23" t="e">
        <v>#DIV/0!</v>
      </c>
      <c r="AO55" s="23">
        <v>1</v>
      </c>
      <c r="AP55" s="23">
        <v>1</v>
      </c>
      <c r="AQ55" s="23">
        <v>1</v>
      </c>
      <c r="AR55" s="23">
        <v>0</v>
      </c>
      <c r="AS55" s="23">
        <v>0</v>
      </c>
      <c r="AT55" s="23" t="s">
        <v>49</v>
      </c>
      <c r="AU55" s="23" t="s">
        <v>49</v>
      </c>
      <c r="AV55" s="23" t="s">
        <v>131</v>
      </c>
      <c r="AW55" s="23" t="s">
        <v>131</v>
      </c>
      <c r="AX55" s="23" t="s">
        <v>49</v>
      </c>
      <c r="AY55" s="23" t="s">
        <v>49</v>
      </c>
      <c r="AZ55" s="23" t="s">
        <v>49</v>
      </c>
      <c r="BA55" s="23" t="s">
        <v>49</v>
      </c>
      <c r="BB55" s="23" t="s">
        <v>49</v>
      </c>
      <c r="BC55" s="23" t="s">
        <v>132</v>
      </c>
      <c r="BD55" s="23" t="s">
        <v>164</v>
      </c>
      <c r="BE55" s="23" t="s">
        <v>35</v>
      </c>
      <c r="BF55" s="23" t="s">
        <v>271</v>
      </c>
      <c r="BG55" s="23" t="s">
        <v>196</v>
      </c>
      <c r="BH55" s="24" t="s">
        <v>197</v>
      </c>
      <c r="BI55" s="30" t="s">
        <v>1484</v>
      </c>
    </row>
    <row r="56" spans="1:61" ht="56.25" customHeight="1" x14ac:dyDescent="0.25">
      <c r="A56" s="30" t="s">
        <v>472</v>
      </c>
      <c r="B56" s="16" t="s">
        <v>468</v>
      </c>
      <c r="C56" s="17" t="s">
        <v>435</v>
      </c>
      <c r="D56" s="17" t="s">
        <v>180</v>
      </c>
      <c r="E56" s="17" t="s">
        <v>181</v>
      </c>
      <c r="F56" s="17" t="s">
        <v>469</v>
      </c>
      <c r="G56" s="17" t="s">
        <v>470</v>
      </c>
      <c r="H56" s="30" t="s">
        <v>471</v>
      </c>
      <c r="I56" s="30" t="s">
        <v>472</v>
      </c>
      <c r="J56" s="30" t="s">
        <v>473</v>
      </c>
      <c r="K56" s="17" t="s">
        <v>194</v>
      </c>
      <c r="L56" s="17">
        <v>0</v>
      </c>
      <c r="M56" s="20">
        <v>0</v>
      </c>
      <c r="N56" s="21" t="s">
        <v>474</v>
      </c>
      <c r="O56" s="22" t="s">
        <v>411</v>
      </c>
      <c r="P56" s="23" t="s">
        <v>130</v>
      </c>
      <c r="Q56" s="23">
        <v>2016</v>
      </c>
      <c r="R56" s="23">
        <v>0</v>
      </c>
      <c r="S56" s="23">
        <v>0</v>
      </c>
      <c r="T56" s="23">
        <v>0</v>
      </c>
      <c r="U56" s="23">
        <v>0</v>
      </c>
      <c r="V56" s="23">
        <v>0</v>
      </c>
      <c r="W56" s="23">
        <v>0</v>
      </c>
      <c r="X56" s="23">
        <v>0</v>
      </c>
      <c r="Y56" s="23">
        <v>0</v>
      </c>
      <c r="Z56" s="23">
        <v>0</v>
      </c>
      <c r="AA56" s="23">
        <v>0</v>
      </c>
      <c r="AB56" s="23">
        <v>0</v>
      </c>
      <c r="AC56" s="23">
        <v>0</v>
      </c>
      <c r="AD56" s="23">
        <v>0</v>
      </c>
      <c r="AE56" s="23">
        <v>0</v>
      </c>
      <c r="AF56" s="23">
        <v>0</v>
      </c>
      <c r="AG56" s="23">
        <v>0</v>
      </c>
      <c r="AH56" s="23">
        <v>0</v>
      </c>
      <c r="AI56" s="23">
        <v>0</v>
      </c>
      <c r="AJ56" s="23">
        <v>0</v>
      </c>
      <c r="AK56" s="23">
        <v>0</v>
      </c>
      <c r="AL56" s="23" t="e">
        <v>#DIV/0!</v>
      </c>
      <c r="AM56" s="23" t="e">
        <v>#DIV/0!</v>
      </c>
      <c r="AN56" s="23" t="e">
        <v>#DIV/0!</v>
      </c>
      <c r="AO56" s="23" t="e">
        <v>#DIV/0!</v>
      </c>
      <c r="AP56" s="23" t="e">
        <v>#DIV/0!</v>
      </c>
      <c r="AQ56" s="23">
        <v>1</v>
      </c>
      <c r="AR56" s="23">
        <v>0</v>
      </c>
      <c r="AS56" s="23">
        <v>0</v>
      </c>
      <c r="AT56" s="23" t="s">
        <v>49</v>
      </c>
      <c r="AU56" s="23" t="s">
        <v>131</v>
      </c>
      <c r="AV56" s="23" t="s">
        <v>131</v>
      </c>
      <c r="AW56" s="23" t="s">
        <v>49</v>
      </c>
      <c r="AX56" s="23" t="s">
        <v>49</v>
      </c>
      <c r="AY56" s="23" t="s">
        <v>49</v>
      </c>
      <c r="AZ56" s="23" t="s">
        <v>49</v>
      </c>
      <c r="BA56" s="23" t="s">
        <v>49</v>
      </c>
      <c r="BB56" s="23" t="s">
        <v>49</v>
      </c>
      <c r="BC56" s="23" t="s">
        <v>132</v>
      </c>
      <c r="BD56" s="23" t="s">
        <v>164</v>
      </c>
      <c r="BE56" s="23" t="s">
        <v>35</v>
      </c>
      <c r="BF56" s="23" t="s">
        <v>475</v>
      </c>
      <c r="BG56" s="23" t="s">
        <v>196</v>
      </c>
      <c r="BH56" s="24" t="s">
        <v>135</v>
      </c>
      <c r="BI56" s="30" t="s">
        <v>1485</v>
      </c>
    </row>
    <row r="57" spans="1:61" ht="56.25" customHeight="1" x14ac:dyDescent="0.25">
      <c r="A57" s="30" t="s">
        <v>481</v>
      </c>
      <c r="B57" s="16">
        <v>43</v>
      </c>
      <c r="C57" s="17" t="s">
        <v>476</v>
      </c>
      <c r="D57" s="17" t="s">
        <v>121</v>
      </c>
      <c r="E57" s="17" t="s">
        <v>477</v>
      </c>
      <c r="F57" s="17" t="s">
        <v>478</v>
      </c>
      <c r="G57" s="17" t="s">
        <v>479</v>
      </c>
      <c r="H57" s="17" t="s">
        <v>480</v>
      </c>
      <c r="I57" s="30" t="s">
        <v>481</v>
      </c>
      <c r="J57" s="17" t="s">
        <v>482</v>
      </c>
      <c r="K57" s="17" t="s">
        <v>483</v>
      </c>
      <c r="L57" s="17">
        <v>6</v>
      </c>
      <c r="M57" s="20">
        <v>6</v>
      </c>
      <c r="N57" s="21">
        <v>1</v>
      </c>
      <c r="O57" s="22" t="s">
        <v>484</v>
      </c>
      <c r="P57" s="23" t="s">
        <v>130</v>
      </c>
      <c r="Q57" s="23">
        <v>2016</v>
      </c>
      <c r="R57" s="23">
        <v>2</v>
      </c>
      <c r="S57" s="23">
        <v>0</v>
      </c>
      <c r="T57" s="23">
        <v>0</v>
      </c>
      <c r="U57" s="23">
        <v>2</v>
      </c>
      <c r="V57" s="23">
        <v>4</v>
      </c>
      <c r="W57" s="23">
        <v>0</v>
      </c>
      <c r="X57" s="23">
        <v>0</v>
      </c>
      <c r="Y57" s="23">
        <v>1</v>
      </c>
      <c r="Z57" s="23">
        <v>0</v>
      </c>
      <c r="AA57" s="23">
        <v>2</v>
      </c>
      <c r="AB57" s="23">
        <v>0</v>
      </c>
      <c r="AC57" s="23">
        <v>3</v>
      </c>
      <c r="AD57" s="23">
        <v>0</v>
      </c>
      <c r="AE57" s="23">
        <v>6</v>
      </c>
      <c r="AF57" s="23">
        <v>0</v>
      </c>
      <c r="AG57" s="23">
        <v>0</v>
      </c>
      <c r="AH57" s="23">
        <v>1</v>
      </c>
      <c r="AI57" s="23">
        <v>2</v>
      </c>
      <c r="AJ57" s="23">
        <v>3</v>
      </c>
      <c r="AK57" s="23">
        <v>3</v>
      </c>
      <c r="AL57" s="23" t="e">
        <v>#DIV/0!</v>
      </c>
      <c r="AM57" s="23" t="e">
        <v>#DIV/0!</v>
      </c>
      <c r="AN57" s="23">
        <v>1</v>
      </c>
      <c r="AO57" s="23">
        <v>0.75</v>
      </c>
      <c r="AP57" s="23">
        <v>1</v>
      </c>
      <c r="AQ57" s="23">
        <v>8</v>
      </c>
      <c r="AR57" s="23">
        <v>4</v>
      </c>
      <c r="AS57" s="23">
        <v>1</v>
      </c>
      <c r="AT57" s="23" t="s">
        <v>131</v>
      </c>
      <c r="AU57" s="23" t="s">
        <v>49</v>
      </c>
      <c r="AV57" s="23" t="s">
        <v>131</v>
      </c>
      <c r="AW57" s="23" t="s">
        <v>131</v>
      </c>
      <c r="AX57" s="23" t="s">
        <v>49</v>
      </c>
      <c r="AY57" s="23" t="s">
        <v>49</v>
      </c>
      <c r="AZ57" s="23" t="s">
        <v>49</v>
      </c>
      <c r="BA57" s="23" t="s">
        <v>49</v>
      </c>
      <c r="BB57" s="23" t="s">
        <v>49</v>
      </c>
      <c r="BC57" s="23" t="s">
        <v>132</v>
      </c>
      <c r="BD57" s="23" t="s">
        <v>164</v>
      </c>
      <c r="BE57" s="23" t="s">
        <v>35</v>
      </c>
      <c r="BF57" s="23" t="s">
        <v>271</v>
      </c>
      <c r="BG57" s="23" t="s">
        <v>134</v>
      </c>
      <c r="BH57" s="24" t="s">
        <v>197</v>
      </c>
      <c r="BI57" s="17" t="s">
        <v>1486</v>
      </c>
    </row>
    <row r="58" spans="1:61" ht="56.25" customHeight="1" x14ac:dyDescent="0.25">
      <c r="A58" s="30" t="s">
        <v>488</v>
      </c>
      <c r="B58" s="16">
        <v>44</v>
      </c>
      <c r="C58" s="17" t="s">
        <v>476</v>
      </c>
      <c r="D58" s="17" t="s">
        <v>121</v>
      </c>
      <c r="E58" s="17" t="s">
        <v>477</v>
      </c>
      <c r="F58" s="17" t="s">
        <v>485</v>
      </c>
      <c r="G58" s="17" t="s">
        <v>486</v>
      </c>
      <c r="H58" s="17" t="s">
        <v>487</v>
      </c>
      <c r="I58" s="30" t="s">
        <v>488</v>
      </c>
      <c r="J58" s="17" t="s">
        <v>489</v>
      </c>
      <c r="K58" s="17" t="s">
        <v>490</v>
      </c>
      <c r="L58" s="17">
        <v>6</v>
      </c>
      <c r="M58" s="20">
        <v>6</v>
      </c>
      <c r="N58" s="21">
        <v>1</v>
      </c>
      <c r="O58" s="22" t="s">
        <v>491</v>
      </c>
      <c r="P58" s="23">
        <v>36</v>
      </c>
      <c r="Q58" s="23">
        <v>2016</v>
      </c>
      <c r="R58" s="23">
        <v>2</v>
      </c>
      <c r="S58" s="23">
        <v>1</v>
      </c>
      <c r="T58" s="23">
        <v>0</v>
      </c>
      <c r="U58" s="23">
        <v>2</v>
      </c>
      <c r="V58" s="23">
        <v>2</v>
      </c>
      <c r="W58" s="23">
        <v>1</v>
      </c>
      <c r="X58" s="23">
        <v>0</v>
      </c>
      <c r="Y58" s="23">
        <v>2</v>
      </c>
      <c r="Z58" s="23">
        <v>0</v>
      </c>
      <c r="AA58" s="23">
        <v>2</v>
      </c>
      <c r="AB58" s="23">
        <v>0</v>
      </c>
      <c r="AC58" s="23">
        <v>1</v>
      </c>
      <c r="AD58" s="23">
        <v>0</v>
      </c>
      <c r="AE58" s="23">
        <v>6</v>
      </c>
      <c r="AF58" s="23">
        <v>0</v>
      </c>
      <c r="AG58" s="23">
        <v>1</v>
      </c>
      <c r="AH58" s="23">
        <v>2</v>
      </c>
      <c r="AI58" s="23">
        <v>2</v>
      </c>
      <c r="AJ58" s="23">
        <v>1</v>
      </c>
      <c r="AK58" s="23">
        <v>1</v>
      </c>
      <c r="AL58" s="23">
        <v>1</v>
      </c>
      <c r="AM58" s="23" t="e">
        <v>#DIV/0!</v>
      </c>
      <c r="AN58" s="23">
        <v>1</v>
      </c>
      <c r="AO58" s="23">
        <v>0.5</v>
      </c>
      <c r="AP58" s="23">
        <v>1.2</v>
      </c>
      <c r="AQ58" s="23">
        <v>5</v>
      </c>
      <c r="AR58" s="23">
        <v>3</v>
      </c>
      <c r="AS58" s="23">
        <v>0</v>
      </c>
      <c r="AT58" s="23" t="s">
        <v>131</v>
      </c>
      <c r="AU58" s="23" t="s">
        <v>49</v>
      </c>
      <c r="AV58" s="23" t="s">
        <v>131</v>
      </c>
      <c r="AW58" s="23" t="s">
        <v>131</v>
      </c>
      <c r="AX58" s="23" t="s">
        <v>49</v>
      </c>
      <c r="AY58" s="23" t="s">
        <v>49</v>
      </c>
      <c r="AZ58" s="23" t="s">
        <v>49</v>
      </c>
      <c r="BA58" s="23" t="s">
        <v>49</v>
      </c>
      <c r="BB58" s="23" t="s">
        <v>49</v>
      </c>
      <c r="BC58" s="23" t="s">
        <v>132</v>
      </c>
      <c r="BD58" s="23" t="s">
        <v>164</v>
      </c>
      <c r="BE58" s="23" t="s">
        <v>35</v>
      </c>
      <c r="BF58" s="23" t="s">
        <v>271</v>
      </c>
      <c r="BG58" s="23" t="s">
        <v>134</v>
      </c>
      <c r="BH58" s="24" t="s">
        <v>197</v>
      </c>
      <c r="BI58" s="17" t="s">
        <v>1487</v>
      </c>
    </row>
    <row r="59" spans="1:61" ht="56.25" customHeight="1" x14ac:dyDescent="0.25">
      <c r="A59" s="30" t="s">
        <v>495</v>
      </c>
      <c r="B59" s="16">
        <v>45</v>
      </c>
      <c r="C59" s="17" t="s">
        <v>476</v>
      </c>
      <c r="D59" s="17" t="s">
        <v>121</v>
      </c>
      <c r="E59" s="17" t="s">
        <v>477</v>
      </c>
      <c r="F59" s="17" t="s">
        <v>492</v>
      </c>
      <c r="G59" s="17" t="s">
        <v>493</v>
      </c>
      <c r="H59" s="17" t="s">
        <v>494</v>
      </c>
      <c r="I59" s="30" t="s">
        <v>495</v>
      </c>
      <c r="J59" s="17" t="s">
        <v>496</v>
      </c>
      <c r="K59" s="17" t="s">
        <v>497</v>
      </c>
      <c r="L59" s="17">
        <v>3</v>
      </c>
      <c r="M59" s="20">
        <v>3</v>
      </c>
      <c r="N59" s="21">
        <v>1</v>
      </c>
      <c r="O59" s="22" t="s">
        <v>498</v>
      </c>
      <c r="P59" s="23" t="s">
        <v>130</v>
      </c>
      <c r="Q59" s="23">
        <v>2016</v>
      </c>
      <c r="R59" s="23">
        <v>2</v>
      </c>
      <c r="S59" s="23">
        <v>0</v>
      </c>
      <c r="T59" s="23">
        <v>0</v>
      </c>
      <c r="U59" s="23">
        <v>1</v>
      </c>
      <c r="V59" s="23">
        <v>2</v>
      </c>
      <c r="W59" s="23">
        <v>0</v>
      </c>
      <c r="X59" s="23">
        <v>0</v>
      </c>
      <c r="Y59" s="23">
        <v>0</v>
      </c>
      <c r="Z59" s="23">
        <v>0</v>
      </c>
      <c r="AA59" s="23">
        <v>1</v>
      </c>
      <c r="AB59" s="23">
        <v>0</v>
      </c>
      <c r="AC59" s="23">
        <v>2</v>
      </c>
      <c r="AD59" s="23">
        <v>0</v>
      </c>
      <c r="AE59" s="23">
        <v>3</v>
      </c>
      <c r="AF59" s="23">
        <v>0</v>
      </c>
      <c r="AG59" s="23">
        <v>0</v>
      </c>
      <c r="AH59" s="23">
        <v>0</v>
      </c>
      <c r="AI59" s="23">
        <v>1</v>
      </c>
      <c r="AJ59" s="23">
        <v>2</v>
      </c>
      <c r="AK59" s="23">
        <v>2</v>
      </c>
      <c r="AL59" s="23" t="e">
        <v>#DIV/0!</v>
      </c>
      <c r="AM59" s="23" t="e">
        <v>#DIV/0!</v>
      </c>
      <c r="AN59" s="23">
        <v>1</v>
      </c>
      <c r="AO59" s="23">
        <v>1</v>
      </c>
      <c r="AP59" s="23">
        <v>1</v>
      </c>
      <c r="AQ59" s="23">
        <v>5</v>
      </c>
      <c r="AR59" s="23">
        <v>2</v>
      </c>
      <c r="AS59" s="23">
        <v>0</v>
      </c>
      <c r="AT59" s="23" t="s">
        <v>131</v>
      </c>
      <c r="AU59" s="23" t="s">
        <v>49</v>
      </c>
      <c r="AV59" s="23" t="s">
        <v>131</v>
      </c>
      <c r="AW59" s="23" t="s">
        <v>131</v>
      </c>
      <c r="AX59" s="23" t="s">
        <v>49</v>
      </c>
      <c r="AY59" s="23" t="s">
        <v>49</v>
      </c>
      <c r="AZ59" s="23" t="s">
        <v>49</v>
      </c>
      <c r="BA59" s="23" t="s">
        <v>49</v>
      </c>
      <c r="BB59" s="23" t="s">
        <v>49</v>
      </c>
      <c r="BC59" s="23" t="s">
        <v>132</v>
      </c>
      <c r="BD59" s="23" t="s">
        <v>164</v>
      </c>
      <c r="BE59" s="23" t="s">
        <v>35</v>
      </c>
      <c r="BF59" s="23" t="s">
        <v>271</v>
      </c>
      <c r="BG59" s="23" t="s">
        <v>134</v>
      </c>
      <c r="BH59" s="24" t="s">
        <v>197</v>
      </c>
      <c r="BI59" s="17" t="s">
        <v>1488</v>
      </c>
    </row>
    <row r="60" spans="1:61" ht="56.25" customHeight="1" x14ac:dyDescent="0.25">
      <c r="A60" s="17" t="s">
        <v>501</v>
      </c>
      <c r="B60" s="16">
        <v>46</v>
      </c>
      <c r="C60" s="17" t="s">
        <v>476</v>
      </c>
      <c r="D60" s="17" t="s">
        <v>121</v>
      </c>
      <c r="E60" s="17" t="s">
        <v>477</v>
      </c>
      <c r="F60" s="17" t="s">
        <v>492</v>
      </c>
      <c r="G60" s="17" t="s">
        <v>499</v>
      </c>
      <c r="H60" s="17" t="s">
        <v>500</v>
      </c>
      <c r="I60" s="17" t="s">
        <v>501</v>
      </c>
      <c r="J60" s="17" t="s">
        <v>502</v>
      </c>
      <c r="K60" s="17" t="s">
        <v>503</v>
      </c>
      <c r="L60" s="17">
        <v>3</v>
      </c>
      <c r="M60" s="20">
        <v>4</v>
      </c>
      <c r="N60" s="21">
        <v>1.3333333333333333</v>
      </c>
      <c r="O60" s="22" t="s">
        <v>504</v>
      </c>
      <c r="P60" s="23" t="s">
        <v>130</v>
      </c>
      <c r="Q60" s="23">
        <v>2016</v>
      </c>
      <c r="R60" s="23">
        <v>0</v>
      </c>
      <c r="S60" s="23">
        <v>1</v>
      </c>
      <c r="T60" s="23">
        <v>0</v>
      </c>
      <c r="U60" s="23">
        <v>1</v>
      </c>
      <c r="V60" s="23">
        <v>1</v>
      </c>
      <c r="W60" s="23">
        <v>1</v>
      </c>
      <c r="X60" s="23">
        <v>0</v>
      </c>
      <c r="Y60" s="23">
        <v>1</v>
      </c>
      <c r="Z60" s="23">
        <v>0</v>
      </c>
      <c r="AA60" s="23">
        <v>1</v>
      </c>
      <c r="AB60" s="23">
        <v>0</v>
      </c>
      <c r="AC60" s="23">
        <v>1</v>
      </c>
      <c r="AD60" s="23">
        <v>0</v>
      </c>
      <c r="AE60" s="23">
        <v>4</v>
      </c>
      <c r="AF60" s="23">
        <v>1</v>
      </c>
      <c r="AG60" s="23">
        <v>1</v>
      </c>
      <c r="AH60" s="23">
        <v>1</v>
      </c>
      <c r="AI60" s="23">
        <v>1</v>
      </c>
      <c r="AJ60" s="23">
        <v>1</v>
      </c>
      <c r="AK60" s="23">
        <v>1</v>
      </c>
      <c r="AL60" s="23">
        <v>1</v>
      </c>
      <c r="AM60" s="23" t="e">
        <v>#DIV/0!</v>
      </c>
      <c r="AN60" s="23">
        <v>1</v>
      </c>
      <c r="AO60" s="23">
        <v>1</v>
      </c>
      <c r="AP60" s="23">
        <v>1.3333333333333333</v>
      </c>
      <c r="AQ60" s="23">
        <v>4</v>
      </c>
      <c r="AR60" s="23">
        <v>3</v>
      </c>
      <c r="AS60" s="23">
        <v>1</v>
      </c>
      <c r="AT60" s="23" t="s">
        <v>49</v>
      </c>
      <c r="AU60" s="23" t="s">
        <v>49</v>
      </c>
      <c r="AV60" s="23" t="s">
        <v>131</v>
      </c>
      <c r="AW60" s="23" t="s">
        <v>49</v>
      </c>
      <c r="AX60" s="23" t="s">
        <v>49</v>
      </c>
      <c r="AY60" s="23" t="s">
        <v>49</v>
      </c>
      <c r="AZ60" s="23" t="s">
        <v>49</v>
      </c>
      <c r="BA60" s="23" t="s">
        <v>49</v>
      </c>
      <c r="BB60" s="23" t="s">
        <v>49</v>
      </c>
      <c r="BC60" s="23" t="s">
        <v>132</v>
      </c>
      <c r="BD60" s="23" t="s">
        <v>164</v>
      </c>
      <c r="BE60" s="23" t="s">
        <v>35</v>
      </c>
      <c r="BF60" s="23" t="s">
        <v>271</v>
      </c>
      <c r="BG60" s="23" t="s">
        <v>134</v>
      </c>
      <c r="BH60" s="24" t="s">
        <v>197</v>
      </c>
      <c r="BI60" s="17" t="s">
        <v>1489</v>
      </c>
    </row>
    <row r="61" spans="1:61" ht="56.25" customHeight="1" x14ac:dyDescent="0.25">
      <c r="A61" s="17" t="s">
        <v>506</v>
      </c>
      <c r="B61" s="16">
        <v>47</v>
      </c>
      <c r="C61" s="17" t="s">
        <v>476</v>
      </c>
      <c r="D61" s="17" t="s">
        <v>121</v>
      </c>
      <c r="E61" s="17" t="s">
        <v>477</v>
      </c>
      <c r="F61" s="17" t="s">
        <v>485</v>
      </c>
      <c r="G61" s="17" t="s">
        <v>505</v>
      </c>
      <c r="H61" s="17" t="s">
        <v>487</v>
      </c>
      <c r="I61" s="17" t="s">
        <v>506</v>
      </c>
      <c r="J61" s="17" t="s">
        <v>507</v>
      </c>
      <c r="K61" s="17" t="s">
        <v>508</v>
      </c>
      <c r="L61" s="17">
        <v>2</v>
      </c>
      <c r="M61" s="20">
        <v>3</v>
      </c>
      <c r="N61" s="21">
        <v>1.5</v>
      </c>
      <c r="O61" s="22" t="s">
        <v>509</v>
      </c>
      <c r="P61" s="23" t="s">
        <v>130</v>
      </c>
      <c r="Q61" s="23">
        <v>2016</v>
      </c>
      <c r="R61" s="23">
        <v>0</v>
      </c>
      <c r="S61" s="23">
        <v>2</v>
      </c>
      <c r="T61" s="23">
        <v>0</v>
      </c>
      <c r="U61" s="23">
        <v>0</v>
      </c>
      <c r="V61" s="23">
        <v>0</v>
      </c>
      <c r="W61" s="23">
        <v>2</v>
      </c>
      <c r="X61" s="23">
        <v>0</v>
      </c>
      <c r="Y61" s="23">
        <v>1</v>
      </c>
      <c r="Z61" s="23">
        <v>0</v>
      </c>
      <c r="AA61" s="23">
        <v>0</v>
      </c>
      <c r="AB61" s="23">
        <v>0</v>
      </c>
      <c r="AC61" s="23">
        <v>0</v>
      </c>
      <c r="AD61" s="23">
        <v>0</v>
      </c>
      <c r="AE61" s="23">
        <v>3</v>
      </c>
      <c r="AF61" s="23">
        <v>0</v>
      </c>
      <c r="AG61" s="23">
        <v>2</v>
      </c>
      <c r="AH61" s="23">
        <v>1</v>
      </c>
      <c r="AI61" s="23">
        <v>0</v>
      </c>
      <c r="AJ61" s="23">
        <v>0</v>
      </c>
      <c r="AK61" s="23">
        <v>0</v>
      </c>
      <c r="AL61" s="23">
        <v>1</v>
      </c>
      <c r="AM61" s="23" t="e">
        <v>#DIV/0!</v>
      </c>
      <c r="AN61" s="23" t="e">
        <v>#DIV/0!</v>
      </c>
      <c r="AO61" s="23" t="e">
        <v>#DIV/0!</v>
      </c>
      <c r="AP61" s="23">
        <v>1.5</v>
      </c>
      <c r="AQ61" s="23">
        <v>2</v>
      </c>
      <c r="AR61" s="23">
        <v>2</v>
      </c>
      <c r="AS61" s="23">
        <v>1</v>
      </c>
      <c r="AT61" s="23" t="s">
        <v>49</v>
      </c>
      <c r="AU61" s="23" t="s">
        <v>49</v>
      </c>
      <c r="AV61" s="23" t="s">
        <v>131</v>
      </c>
      <c r="AW61" s="23" t="s">
        <v>49</v>
      </c>
      <c r="AX61" s="23" t="s">
        <v>49</v>
      </c>
      <c r="AY61" s="23" t="s">
        <v>49</v>
      </c>
      <c r="AZ61" s="23" t="s">
        <v>49</v>
      </c>
      <c r="BA61" s="23" t="s">
        <v>49</v>
      </c>
      <c r="BB61" s="23" t="s">
        <v>49</v>
      </c>
      <c r="BC61" s="23" t="s">
        <v>132</v>
      </c>
      <c r="BD61" s="23" t="s">
        <v>164</v>
      </c>
      <c r="BE61" s="23" t="s">
        <v>35</v>
      </c>
      <c r="BF61" s="23" t="s">
        <v>271</v>
      </c>
      <c r="BG61" s="23" t="s">
        <v>134</v>
      </c>
      <c r="BH61" s="24" t="s">
        <v>197</v>
      </c>
      <c r="BI61" s="17" t="s">
        <v>1490</v>
      </c>
    </row>
    <row r="62" spans="1:61" ht="56.25" customHeight="1" x14ac:dyDescent="0.25">
      <c r="A62" s="17" t="s">
        <v>512</v>
      </c>
      <c r="B62" s="16">
        <v>48</v>
      </c>
      <c r="C62" s="17" t="s">
        <v>476</v>
      </c>
      <c r="D62" s="17" t="s">
        <v>121</v>
      </c>
      <c r="E62" s="17" t="s">
        <v>477</v>
      </c>
      <c r="F62" s="17" t="s">
        <v>478</v>
      </c>
      <c r="G62" s="17" t="s">
        <v>510</v>
      </c>
      <c r="H62" s="17" t="s">
        <v>511</v>
      </c>
      <c r="I62" s="17" t="s">
        <v>512</v>
      </c>
      <c r="J62" s="17" t="s">
        <v>513</v>
      </c>
      <c r="K62" s="17" t="s">
        <v>514</v>
      </c>
      <c r="L62" s="26">
        <v>1</v>
      </c>
      <c r="M62" s="26">
        <v>1</v>
      </c>
      <c r="N62" s="21">
        <v>1</v>
      </c>
      <c r="O62" s="22" t="s">
        <v>515</v>
      </c>
      <c r="P62" s="23" t="s">
        <v>130</v>
      </c>
      <c r="Q62" s="23">
        <v>2016</v>
      </c>
      <c r="R62" s="23">
        <v>0</v>
      </c>
      <c r="S62" s="23">
        <v>0.3</v>
      </c>
      <c r="T62" s="23">
        <v>0.2</v>
      </c>
      <c r="U62" s="23">
        <v>0.2</v>
      </c>
      <c r="V62" s="23">
        <v>0.3</v>
      </c>
      <c r="W62" s="23">
        <v>0.3</v>
      </c>
      <c r="X62" s="23">
        <v>1</v>
      </c>
      <c r="Y62" s="23">
        <v>0.2</v>
      </c>
      <c r="Z62" s="23">
        <v>1</v>
      </c>
      <c r="AA62" s="23">
        <v>0.2</v>
      </c>
      <c r="AB62" s="23">
        <v>1</v>
      </c>
      <c r="AC62" s="23">
        <v>0.3</v>
      </c>
      <c r="AD62" s="23">
        <v>1</v>
      </c>
      <c r="AE62" s="23">
        <v>1</v>
      </c>
      <c r="AF62" s="23">
        <v>1</v>
      </c>
      <c r="AG62" s="23">
        <v>0.3</v>
      </c>
      <c r="AH62" s="23">
        <v>0.2</v>
      </c>
      <c r="AI62" s="23">
        <v>0.2</v>
      </c>
      <c r="AJ62" s="23">
        <v>0.3</v>
      </c>
      <c r="AK62" s="23">
        <v>0.3</v>
      </c>
      <c r="AL62" s="23">
        <v>1</v>
      </c>
      <c r="AM62" s="23">
        <v>1</v>
      </c>
      <c r="AN62" s="23">
        <v>1</v>
      </c>
      <c r="AO62" s="23">
        <v>1</v>
      </c>
      <c r="AP62" s="23">
        <v>1</v>
      </c>
      <c r="AQ62" s="23">
        <v>0</v>
      </c>
      <c r="AR62" s="23">
        <v>0</v>
      </c>
      <c r="AS62" s="23">
        <v>0</v>
      </c>
      <c r="AT62" s="23" t="s">
        <v>49</v>
      </c>
      <c r="AU62" s="23" t="s">
        <v>131</v>
      </c>
      <c r="AV62" s="23" t="s">
        <v>131</v>
      </c>
      <c r="AW62" s="23" t="s">
        <v>49</v>
      </c>
      <c r="AX62" s="23" t="s">
        <v>49</v>
      </c>
      <c r="AY62" s="23" t="s">
        <v>49</v>
      </c>
      <c r="AZ62" s="23" t="s">
        <v>49</v>
      </c>
      <c r="BA62" s="23" t="s">
        <v>49</v>
      </c>
      <c r="BB62" s="23" t="s">
        <v>49</v>
      </c>
      <c r="BC62" s="23" t="s">
        <v>132</v>
      </c>
      <c r="BD62" s="23" t="s">
        <v>164</v>
      </c>
      <c r="BE62" s="23" t="s">
        <v>171</v>
      </c>
      <c r="BF62" s="23" t="s">
        <v>271</v>
      </c>
      <c r="BG62" s="23" t="s">
        <v>134</v>
      </c>
      <c r="BH62" s="24" t="s">
        <v>197</v>
      </c>
      <c r="BI62" s="17" t="s">
        <v>1491</v>
      </c>
    </row>
    <row r="63" spans="1:61" ht="56.25" customHeight="1" x14ac:dyDescent="0.25">
      <c r="A63" s="17" t="s">
        <v>517</v>
      </c>
      <c r="B63" s="16">
        <v>49</v>
      </c>
      <c r="C63" s="17" t="s">
        <v>516</v>
      </c>
      <c r="D63" s="17" t="s">
        <v>121</v>
      </c>
      <c r="E63" s="17" t="s">
        <v>477</v>
      </c>
      <c r="F63" s="17" t="s">
        <v>492</v>
      </c>
      <c r="G63" s="17" t="s">
        <v>499</v>
      </c>
      <c r="H63" s="17" t="s">
        <v>500</v>
      </c>
      <c r="I63" s="17" t="s">
        <v>517</v>
      </c>
      <c r="J63" s="17" t="s">
        <v>502</v>
      </c>
      <c r="K63" s="17" t="s">
        <v>503</v>
      </c>
      <c r="L63" s="17">
        <v>2</v>
      </c>
      <c r="M63" s="20">
        <v>2</v>
      </c>
      <c r="N63" s="21">
        <v>1</v>
      </c>
      <c r="O63" s="22" t="s">
        <v>518</v>
      </c>
      <c r="P63" s="23" t="s">
        <v>130</v>
      </c>
      <c r="Q63" s="23">
        <v>2016</v>
      </c>
      <c r="R63" s="23">
        <v>0</v>
      </c>
      <c r="S63" s="23">
        <v>0</v>
      </c>
      <c r="T63" s="23">
        <v>0</v>
      </c>
      <c r="U63" s="23">
        <v>1</v>
      </c>
      <c r="V63" s="23">
        <v>1</v>
      </c>
      <c r="W63" s="23">
        <v>0</v>
      </c>
      <c r="X63" s="23">
        <v>0</v>
      </c>
      <c r="Y63" s="23">
        <v>1</v>
      </c>
      <c r="Z63" s="23">
        <v>0</v>
      </c>
      <c r="AA63" s="23">
        <v>1</v>
      </c>
      <c r="AB63" s="23">
        <v>0</v>
      </c>
      <c r="AC63" s="23">
        <v>0</v>
      </c>
      <c r="AD63" s="23">
        <v>0</v>
      </c>
      <c r="AE63" s="23">
        <v>2</v>
      </c>
      <c r="AF63" s="23">
        <v>1</v>
      </c>
      <c r="AG63" s="23">
        <v>0</v>
      </c>
      <c r="AH63" s="23">
        <v>1</v>
      </c>
      <c r="AI63" s="23">
        <v>1</v>
      </c>
      <c r="AJ63" s="23">
        <v>0</v>
      </c>
      <c r="AK63" s="23">
        <v>0</v>
      </c>
      <c r="AL63" s="23" t="e">
        <v>#DIV/0!</v>
      </c>
      <c r="AM63" s="23" t="e">
        <v>#DIV/0!</v>
      </c>
      <c r="AN63" s="23">
        <v>1</v>
      </c>
      <c r="AO63" s="23">
        <v>0</v>
      </c>
      <c r="AP63" s="23">
        <v>1</v>
      </c>
      <c r="AQ63" s="23">
        <v>4</v>
      </c>
      <c r="AR63" s="23">
        <v>4</v>
      </c>
      <c r="AS63" s="23">
        <v>1</v>
      </c>
      <c r="AT63" s="23" t="s">
        <v>49</v>
      </c>
      <c r="AU63" s="23" t="s">
        <v>49</v>
      </c>
      <c r="AV63" s="23" t="s">
        <v>131</v>
      </c>
      <c r="AW63" s="23" t="s">
        <v>49</v>
      </c>
      <c r="AX63" s="23" t="s">
        <v>49</v>
      </c>
      <c r="AY63" s="23" t="s">
        <v>49</v>
      </c>
      <c r="AZ63" s="23" t="s">
        <v>49</v>
      </c>
      <c r="BA63" s="23" t="s">
        <v>49</v>
      </c>
      <c r="BB63" s="23" t="s">
        <v>49</v>
      </c>
      <c r="BC63" s="23" t="s">
        <v>132</v>
      </c>
      <c r="BD63" s="23" t="s">
        <v>164</v>
      </c>
      <c r="BE63" s="23" t="s">
        <v>35</v>
      </c>
      <c r="BF63" s="23" t="s">
        <v>271</v>
      </c>
      <c r="BG63" s="23" t="s">
        <v>134</v>
      </c>
      <c r="BH63" s="24" t="s">
        <v>197</v>
      </c>
      <c r="BI63" s="17" t="s">
        <v>1492</v>
      </c>
    </row>
    <row r="64" spans="1:61" ht="56.25" customHeight="1" x14ac:dyDescent="0.25">
      <c r="A64" s="17" t="s">
        <v>506</v>
      </c>
      <c r="B64" s="16">
        <v>50</v>
      </c>
      <c r="C64" s="17" t="s">
        <v>516</v>
      </c>
      <c r="D64" s="17" t="s">
        <v>121</v>
      </c>
      <c r="E64" s="17" t="s">
        <v>477</v>
      </c>
      <c r="F64" s="17" t="s">
        <v>485</v>
      </c>
      <c r="G64" s="17" t="s">
        <v>505</v>
      </c>
      <c r="H64" s="17" t="s">
        <v>487</v>
      </c>
      <c r="I64" s="17" t="s">
        <v>506</v>
      </c>
      <c r="J64" s="17" t="s">
        <v>507</v>
      </c>
      <c r="K64" s="17" t="s">
        <v>508</v>
      </c>
      <c r="L64" s="17">
        <v>1</v>
      </c>
      <c r="M64" s="20">
        <v>2</v>
      </c>
      <c r="N64" s="21">
        <v>2</v>
      </c>
      <c r="O64" s="22" t="s">
        <v>519</v>
      </c>
      <c r="P64" s="23" t="s">
        <v>130</v>
      </c>
      <c r="Q64" s="23">
        <v>2016</v>
      </c>
      <c r="R64" s="23">
        <v>0</v>
      </c>
      <c r="S64" s="23">
        <v>0</v>
      </c>
      <c r="T64" s="23">
        <v>0</v>
      </c>
      <c r="U64" s="23">
        <v>1</v>
      </c>
      <c r="V64" s="23">
        <v>0</v>
      </c>
      <c r="W64" s="23">
        <v>0</v>
      </c>
      <c r="X64" s="23">
        <v>0</v>
      </c>
      <c r="Y64" s="23">
        <v>1</v>
      </c>
      <c r="Z64" s="23">
        <v>0</v>
      </c>
      <c r="AA64" s="23">
        <v>1</v>
      </c>
      <c r="AB64" s="23">
        <v>0</v>
      </c>
      <c r="AC64" s="23">
        <v>0</v>
      </c>
      <c r="AD64" s="23">
        <v>0</v>
      </c>
      <c r="AE64" s="23">
        <v>2</v>
      </c>
      <c r="AF64" s="23">
        <v>1</v>
      </c>
      <c r="AG64" s="23">
        <v>0</v>
      </c>
      <c r="AH64" s="23">
        <v>1</v>
      </c>
      <c r="AI64" s="23">
        <v>1</v>
      </c>
      <c r="AJ64" s="23">
        <v>0</v>
      </c>
      <c r="AK64" s="23">
        <v>0</v>
      </c>
      <c r="AL64" s="23" t="e">
        <v>#DIV/0!</v>
      </c>
      <c r="AM64" s="23" t="e">
        <v>#DIV/0!</v>
      </c>
      <c r="AN64" s="23">
        <v>1</v>
      </c>
      <c r="AO64" s="23" t="e">
        <v>#DIV/0!</v>
      </c>
      <c r="AP64" s="23">
        <v>2</v>
      </c>
      <c r="AQ64" s="23">
        <v>1</v>
      </c>
      <c r="AR64" s="23">
        <v>1</v>
      </c>
      <c r="AS64" s="23">
        <v>0</v>
      </c>
      <c r="AT64" s="23" t="s">
        <v>49</v>
      </c>
      <c r="AU64" s="23" t="s">
        <v>49</v>
      </c>
      <c r="AV64" s="23" t="s">
        <v>131</v>
      </c>
      <c r="AW64" s="23" t="s">
        <v>49</v>
      </c>
      <c r="AX64" s="23" t="s">
        <v>49</v>
      </c>
      <c r="AY64" s="23" t="s">
        <v>49</v>
      </c>
      <c r="AZ64" s="23" t="s">
        <v>49</v>
      </c>
      <c r="BA64" s="23" t="s">
        <v>49</v>
      </c>
      <c r="BB64" s="23" t="s">
        <v>49</v>
      </c>
      <c r="BC64" s="23" t="s">
        <v>132</v>
      </c>
      <c r="BD64" s="23" t="s">
        <v>164</v>
      </c>
      <c r="BE64" s="23" t="s">
        <v>35</v>
      </c>
      <c r="BF64" s="23" t="s">
        <v>271</v>
      </c>
      <c r="BG64" s="23" t="s">
        <v>134</v>
      </c>
      <c r="BH64" s="24" t="s">
        <v>197</v>
      </c>
      <c r="BI64" s="17" t="s">
        <v>1493</v>
      </c>
    </row>
    <row r="65" spans="1:61" ht="56.25" customHeight="1" x14ac:dyDescent="0.25">
      <c r="A65" s="17" t="s">
        <v>525</v>
      </c>
      <c r="B65" s="16">
        <v>51</v>
      </c>
      <c r="C65" s="17" t="s">
        <v>520</v>
      </c>
      <c r="D65" s="17" t="s">
        <v>324</v>
      </c>
      <c r="E65" s="17" t="s">
        <v>521</v>
      </c>
      <c r="F65" s="17" t="s">
        <v>522</v>
      </c>
      <c r="G65" s="17" t="s">
        <v>523</v>
      </c>
      <c r="H65" s="17" t="s">
        <v>524</v>
      </c>
      <c r="I65" s="17" t="s">
        <v>525</v>
      </c>
      <c r="J65" s="17" t="s">
        <v>526</v>
      </c>
      <c r="K65" s="17" t="s">
        <v>527</v>
      </c>
      <c r="L65" s="19">
        <v>1</v>
      </c>
      <c r="M65" s="20">
        <v>1</v>
      </c>
      <c r="N65" s="21">
        <v>1</v>
      </c>
      <c r="O65" s="22" t="s">
        <v>528</v>
      </c>
      <c r="P65" s="23">
        <v>0</v>
      </c>
      <c r="Q65" s="23">
        <v>2016</v>
      </c>
      <c r="R65" s="23">
        <v>0</v>
      </c>
      <c r="S65" s="23">
        <v>0.25</v>
      </c>
      <c r="T65" s="23">
        <v>0.25</v>
      </c>
      <c r="U65" s="23">
        <v>0.25</v>
      </c>
      <c r="V65" s="23">
        <v>0.25</v>
      </c>
      <c r="W65" s="23">
        <v>0.25</v>
      </c>
      <c r="X65" s="23">
        <v>0</v>
      </c>
      <c r="Y65" s="23">
        <v>0.25</v>
      </c>
      <c r="Z65" s="23">
        <v>0</v>
      </c>
      <c r="AA65" s="23">
        <v>0.25</v>
      </c>
      <c r="AB65" s="23">
        <v>0</v>
      </c>
      <c r="AC65" s="23">
        <v>0.25</v>
      </c>
      <c r="AD65" s="23">
        <v>0</v>
      </c>
      <c r="AE65" s="23">
        <v>1</v>
      </c>
      <c r="AF65" s="23">
        <v>0</v>
      </c>
      <c r="AG65" s="23">
        <v>0.25</v>
      </c>
      <c r="AH65" s="23">
        <v>0.25</v>
      </c>
      <c r="AI65" s="23">
        <v>0.25</v>
      </c>
      <c r="AJ65" s="23">
        <v>0.25</v>
      </c>
      <c r="AK65" s="23">
        <v>0.25</v>
      </c>
      <c r="AL65" s="23">
        <v>1</v>
      </c>
      <c r="AM65" s="23">
        <v>1</v>
      </c>
      <c r="AN65" s="23">
        <v>1</v>
      </c>
      <c r="AO65" s="23">
        <v>1</v>
      </c>
      <c r="AP65" s="23">
        <v>1</v>
      </c>
      <c r="AQ65" s="23">
        <v>1</v>
      </c>
      <c r="AR65" s="23">
        <v>1</v>
      </c>
      <c r="AS65" s="23">
        <v>1</v>
      </c>
      <c r="AT65" s="23" t="s">
        <v>49</v>
      </c>
      <c r="AU65" s="23" t="s">
        <v>131</v>
      </c>
      <c r="AV65" s="23" t="s">
        <v>131</v>
      </c>
      <c r="AW65" s="23" t="s">
        <v>131</v>
      </c>
      <c r="AX65" s="23" t="s">
        <v>49</v>
      </c>
      <c r="AY65" s="23" t="s">
        <v>49</v>
      </c>
      <c r="AZ65" s="23" t="s">
        <v>49</v>
      </c>
      <c r="BA65" s="23" t="s">
        <v>49</v>
      </c>
      <c r="BB65" s="23" t="s">
        <v>49</v>
      </c>
      <c r="BC65" s="23" t="s">
        <v>425</v>
      </c>
      <c r="BD65" s="23" t="s">
        <v>144</v>
      </c>
      <c r="BE65" s="23" t="s">
        <v>35</v>
      </c>
      <c r="BF65" s="23" t="s">
        <v>271</v>
      </c>
      <c r="BG65" s="23" t="s">
        <v>272</v>
      </c>
      <c r="BH65" s="24" t="s">
        <v>135</v>
      </c>
      <c r="BI65" s="17" t="s">
        <v>1494</v>
      </c>
    </row>
    <row r="66" spans="1:61" ht="56.25" customHeight="1" x14ac:dyDescent="0.25">
      <c r="A66" s="17" t="s">
        <v>531</v>
      </c>
      <c r="B66" s="16">
        <v>52</v>
      </c>
      <c r="C66" s="17" t="s">
        <v>520</v>
      </c>
      <c r="D66" s="17" t="s">
        <v>324</v>
      </c>
      <c r="E66" s="17" t="s">
        <v>325</v>
      </c>
      <c r="F66" s="17" t="s">
        <v>436</v>
      </c>
      <c r="G66" s="17" t="s">
        <v>529</v>
      </c>
      <c r="H66" s="17" t="s">
        <v>530</v>
      </c>
      <c r="I66" s="17" t="s">
        <v>531</v>
      </c>
      <c r="J66" s="17" t="s">
        <v>532</v>
      </c>
      <c r="K66" s="17" t="s">
        <v>533</v>
      </c>
      <c r="L66" s="17">
        <v>3</v>
      </c>
      <c r="M66" s="36">
        <v>1.54</v>
      </c>
      <c r="N66" s="21">
        <v>2.0033333333333334</v>
      </c>
      <c r="O66" s="22" t="s">
        <v>534</v>
      </c>
      <c r="P66" s="23">
        <v>0</v>
      </c>
      <c r="Q66" s="23">
        <v>2016</v>
      </c>
      <c r="R66" s="23">
        <v>0</v>
      </c>
      <c r="S66" s="23">
        <v>3</v>
      </c>
      <c r="T66" s="23">
        <v>3</v>
      </c>
      <c r="U66" s="23">
        <v>3</v>
      </c>
      <c r="V66" s="23">
        <v>3</v>
      </c>
      <c r="W66" s="23">
        <v>1.51</v>
      </c>
      <c r="X66" s="23">
        <v>0</v>
      </c>
      <c r="Y66" s="23">
        <v>1.37</v>
      </c>
      <c r="Z66" s="23">
        <v>0</v>
      </c>
      <c r="AA66" s="23">
        <v>1.54</v>
      </c>
      <c r="AB66" s="23">
        <v>0</v>
      </c>
      <c r="AC66" s="23">
        <v>1.59</v>
      </c>
      <c r="AD66" s="23">
        <v>0</v>
      </c>
      <c r="AE66" s="23">
        <v>6.01</v>
      </c>
      <c r="AF66" s="23">
        <v>0</v>
      </c>
      <c r="AG66" s="23">
        <v>1.51</v>
      </c>
      <c r="AH66" s="23">
        <v>1.37</v>
      </c>
      <c r="AI66" s="23">
        <v>1.54</v>
      </c>
      <c r="AJ66" s="23">
        <v>1.59</v>
      </c>
      <c r="AK66" s="23">
        <v>1.59</v>
      </c>
      <c r="AL66" s="23">
        <v>1.5033333333333334</v>
      </c>
      <c r="AM66" s="23">
        <v>1.4566666666666668</v>
      </c>
      <c r="AN66" s="23">
        <v>1.5133333333333332</v>
      </c>
      <c r="AO66" s="23">
        <v>1.53</v>
      </c>
      <c r="AP66" s="23">
        <v>2.0033333333333334</v>
      </c>
      <c r="AQ66" s="23">
        <v>3</v>
      </c>
      <c r="AR66" s="23">
        <v>3</v>
      </c>
      <c r="AS66" s="23">
        <v>3</v>
      </c>
      <c r="AT66" s="23" t="s">
        <v>49</v>
      </c>
      <c r="AU66" s="23" t="s">
        <v>131</v>
      </c>
      <c r="AV66" s="23" t="s">
        <v>131</v>
      </c>
      <c r="AW66" s="23" t="s">
        <v>131</v>
      </c>
      <c r="AX66" s="23" t="s">
        <v>49</v>
      </c>
      <c r="AY66" s="23" t="s">
        <v>49</v>
      </c>
      <c r="AZ66" s="23" t="s">
        <v>49</v>
      </c>
      <c r="BA66" s="23" t="s">
        <v>49</v>
      </c>
      <c r="BB66" s="23" t="s">
        <v>49</v>
      </c>
      <c r="BC66" s="23" t="s">
        <v>425</v>
      </c>
      <c r="BD66" s="23" t="s">
        <v>144</v>
      </c>
      <c r="BE66" s="23" t="s">
        <v>35</v>
      </c>
      <c r="BF66" s="23" t="s">
        <v>271</v>
      </c>
      <c r="BG66" s="23" t="s">
        <v>272</v>
      </c>
      <c r="BH66" s="24" t="s">
        <v>135</v>
      </c>
      <c r="BI66" s="17" t="s">
        <v>1495</v>
      </c>
    </row>
    <row r="67" spans="1:61" ht="56.25" customHeight="1" x14ac:dyDescent="0.25">
      <c r="A67" s="17" t="s">
        <v>539</v>
      </c>
      <c r="B67" s="16">
        <v>54</v>
      </c>
      <c r="C67" s="17" t="s">
        <v>520</v>
      </c>
      <c r="D67" s="17" t="s">
        <v>324</v>
      </c>
      <c r="E67" s="17" t="s">
        <v>535</v>
      </c>
      <c r="F67" s="17" t="s">
        <v>536</v>
      </c>
      <c r="G67" s="17" t="s">
        <v>537</v>
      </c>
      <c r="H67" s="17" t="s">
        <v>538</v>
      </c>
      <c r="I67" s="17" t="s">
        <v>539</v>
      </c>
      <c r="J67" s="17" t="s">
        <v>540</v>
      </c>
      <c r="K67" s="17" t="s">
        <v>541</v>
      </c>
      <c r="L67" s="17">
        <v>3</v>
      </c>
      <c r="M67" s="20">
        <v>3</v>
      </c>
      <c r="N67" s="21">
        <v>1</v>
      </c>
      <c r="O67" s="22" t="s">
        <v>534</v>
      </c>
      <c r="P67" s="23">
        <v>0</v>
      </c>
      <c r="Q67" s="23">
        <v>2016</v>
      </c>
      <c r="R67" s="23">
        <v>0</v>
      </c>
      <c r="S67" s="23">
        <v>0.75</v>
      </c>
      <c r="T67" s="23">
        <v>0.75</v>
      </c>
      <c r="U67" s="23">
        <v>0.75</v>
      </c>
      <c r="V67" s="23">
        <v>0.75</v>
      </c>
      <c r="W67" s="23">
        <v>0.90117000000000003</v>
      </c>
      <c r="X67" s="23">
        <v>0</v>
      </c>
      <c r="Y67" s="23">
        <v>0.90117000000000003</v>
      </c>
      <c r="Z67" s="23">
        <v>0</v>
      </c>
      <c r="AA67" s="23">
        <v>0.7</v>
      </c>
      <c r="AB67" s="23">
        <v>0</v>
      </c>
      <c r="AC67" s="23">
        <v>0</v>
      </c>
      <c r="AD67" s="23">
        <v>0</v>
      </c>
      <c r="AE67" s="23">
        <v>2.5023400000000002</v>
      </c>
      <c r="AF67" s="23">
        <v>0</v>
      </c>
      <c r="AG67" s="23">
        <v>0.90117000000000003</v>
      </c>
      <c r="AH67" s="23">
        <v>0.90117000000000003</v>
      </c>
      <c r="AI67" s="23">
        <v>0.7</v>
      </c>
      <c r="AJ67" s="23">
        <v>0</v>
      </c>
      <c r="AK67" s="23">
        <v>0</v>
      </c>
      <c r="AL67" s="23">
        <v>1.20156</v>
      </c>
      <c r="AM67" s="23">
        <v>1.20156</v>
      </c>
      <c r="AN67" s="23">
        <v>0.93333333333333324</v>
      </c>
      <c r="AO67" s="23">
        <v>0</v>
      </c>
      <c r="AP67" s="23">
        <v>0.83411333333333337</v>
      </c>
      <c r="AQ67" s="23">
        <v>3</v>
      </c>
      <c r="AR67" s="23">
        <v>3</v>
      </c>
      <c r="AS67" s="23">
        <v>3</v>
      </c>
      <c r="AT67" s="23" t="s">
        <v>49</v>
      </c>
      <c r="AU67" s="23" t="s">
        <v>131</v>
      </c>
      <c r="AV67" s="23" t="s">
        <v>131</v>
      </c>
      <c r="AW67" s="23" t="s">
        <v>131</v>
      </c>
      <c r="AX67" s="23" t="s">
        <v>49</v>
      </c>
      <c r="AY67" s="23" t="s">
        <v>49</v>
      </c>
      <c r="AZ67" s="23" t="s">
        <v>49</v>
      </c>
      <c r="BA67" s="23" t="s">
        <v>49</v>
      </c>
      <c r="BB67" s="23" t="s">
        <v>49</v>
      </c>
      <c r="BC67" s="23" t="s">
        <v>425</v>
      </c>
      <c r="BD67" s="23" t="s">
        <v>164</v>
      </c>
      <c r="BE67" s="23" t="s">
        <v>35</v>
      </c>
      <c r="BF67" s="23" t="s">
        <v>271</v>
      </c>
      <c r="BG67" s="23" t="s">
        <v>272</v>
      </c>
      <c r="BH67" s="24" t="s">
        <v>197</v>
      </c>
      <c r="BI67" s="17" t="s">
        <v>1496</v>
      </c>
    </row>
    <row r="68" spans="1:61" ht="56.25" customHeight="1" x14ac:dyDescent="0.25">
      <c r="A68" s="17" t="s">
        <v>545</v>
      </c>
      <c r="B68" s="16">
        <v>56</v>
      </c>
      <c r="C68" s="17" t="s">
        <v>520</v>
      </c>
      <c r="D68" s="17" t="s">
        <v>324</v>
      </c>
      <c r="E68" s="17" t="s">
        <v>535</v>
      </c>
      <c r="F68" s="17" t="s">
        <v>542</v>
      </c>
      <c r="G68" s="17" t="s">
        <v>543</v>
      </c>
      <c r="H68" s="17" t="s">
        <v>544</v>
      </c>
      <c r="I68" s="17" t="s">
        <v>545</v>
      </c>
      <c r="J68" s="17" t="s">
        <v>546</v>
      </c>
      <c r="K68" s="17" t="s">
        <v>547</v>
      </c>
      <c r="L68" s="26">
        <v>1</v>
      </c>
      <c r="M68" s="26">
        <v>1</v>
      </c>
      <c r="N68" s="21">
        <v>1</v>
      </c>
      <c r="O68" s="22" t="s">
        <v>548</v>
      </c>
      <c r="P68" s="23">
        <v>0</v>
      </c>
      <c r="Q68" s="23">
        <v>2016</v>
      </c>
      <c r="R68" s="23">
        <v>0</v>
      </c>
      <c r="S68" s="23">
        <v>0</v>
      </c>
      <c r="T68" s="23">
        <v>0.2</v>
      </c>
      <c r="U68" s="23">
        <v>0.4</v>
      </c>
      <c r="V68" s="23">
        <v>0.4</v>
      </c>
      <c r="W68" s="23">
        <v>0</v>
      </c>
      <c r="X68" s="23">
        <v>0</v>
      </c>
      <c r="Y68" s="23">
        <v>0.25</v>
      </c>
      <c r="Z68" s="23">
        <v>0</v>
      </c>
      <c r="AA68" s="23">
        <v>0.4</v>
      </c>
      <c r="AB68" s="23">
        <v>0</v>
      </c>
      <c r="AC68" s="23">
        <v>0</v>
      </c>
      <c r="AD68" s="23">
        <v>0</v>
      </c>
      <c r="AE68" s="23">
        <v>0.65</v>
      </c>
      <c r="AF68" s="23">
        <v>0</v>
      </c>
      <c r="AG68" s="23">
        <v>0</v>
      </c>
      <c r="AH68" s="23">
        <v>0.25</v>
      </c>
      <c r="AI68" s="23">
        <v>0.4</v>
      </c>
      <c r="AJ68" s="23">
        <v>0</v>
      </c>
      <c r="AK68" s="23">
        <v>0</v>
      </c>
      <c r="AL68" s="23" t="e">
        <v>#DIV/0!</v>
      </c>
      <c r="AM68" s="23">
        <v>1.25</v>
      </c>
      <c r="AN68" s="23">
        <v>1</v>
      </c>
      <c r="AO68" s="23">
        <v>0</v>
      </c>
      <c r="AP68" s="23">
        <v>0.65</v>
      </c>
      <c r="AQ68" s="23">
        <v>1</v>
      </c>
      <c r="AR68" s="23">
        <v>1</v>
      </c>
      <c r="AS68" s="23">
        <v>1</v>
      </c>
      <c r="AT68" s="23" t="s">
        <v>49</v>
      </c>
      <c r="AU68" s="23" t="s">
        <v>131</v>
      </c>
      <c r="AV68" s="23" t="s">
        <v>131</v>
      </c>
      <c r="AW68" s="23" t="s">
        <v>131</v>
      </c>
      <c r="AX68" s="23" t="s">
        <v>49</v>
      </c>
      <c r="AY68" s="23" t="s">
        <v>49</v>
      </c>
      <c r="AZ68" s="23" t="s">
        <v>49</v>
      </c>
      <c r="BA68" s="23" t="s">
        <v>49</v>
      </c>
      <c r="BB68" s="23" t="s">
        <v>49</v>
      </c>
      <c r="BC68" s="23" t="s">
        <v>425</v>
      </c>
      <c r="BD68" s="23" t="s">
        <v>164</v>
      </c>
      <c r="BE68" s="23" t="s">
        <v>35</v>
      </c>
      <c r="BF68" s="23" t="s">
        <v>475</v>
      </c>
      <c r="BG68" s="23" t="s">
        <v>272</v>
      </c>
      <c r="BH68" s="24" t="s">
        <v>135</v>
      </c>
      <c r="BI68" s="17" t="s">
        <v>1497</v>
      </c>
    </row>
    <row r="69" spans="1:61" ht="56.25" customHeight="1" x14ac:dyDescent="0.25">
      <c r="A69" s="17" t="s">
        <v>552</v>
      </c>
      <c r="B69" s="16">
        <v>57</v>
      </c>
      <c r="C69" s="17" t="s">
        <v>520</v>
      </c>
      <c r="D69" s="17" t="s">
        <v>324</v>
      </c>
      <c r="E69" s="17" t="s">
        <v>521</v>
      </c>
      <c r="F69" s="17" t="s">
        <v>549</v>
      </c>
      <c r="G69" s="17" t="s">
        <v>550</v>
      </c>
      <c r="H69" s="17" t="s">
        <v>551</v>
      </c>
      <c r="I69" s="17" t="s">
        <v>552</v>
      </c>
      <c r="J69" s="17" t="s">
        <v>553</v>
      </c>
      <c r="K69" s="17" t="s">
        <v>554</v>
      </c>
      <c r="L69" s="19">
        <v>12</v>
      </c>
      <c r="M69" s="20">
        <v>21</v>
      </c>
      <c r="N69" s="21">
        <v>1.75</v>
      </c>
      <c r="O69" s="22" t="s">
        <v>555</v>
      </c>
      <c r="P69" s="23">
        <v>0</v>
      </c>
      <c r="Q69" s="23">
        <v>2016</v>
      </c>
      <c r="R69" s="23">
        <v>0</v>
      </c>
      <c r="S69" s="23">
        <v>0</v>
      </c>
      <c r="T69" s="23">
        <v>0</v>
      </c>
      <c r="U69" s="23">
        <v>0</v>
      </c>
      <c r="V69" s="23">
        <v>0</v>
      </c>
      <c r="W69" s="23">
        <v>3</v>
      </c>
      <c r="X69" s="23">
        <v>0</v>
      </c>
      <c r="Y69" s="23">
        <v>3</v>
      </c>
      <c r="Z69" s="23">
        <v>0</v>
      </c>
      <c r="AA69" s="23">
        <v>9</v>
      </c>
      <c r="AB69" s="23">
        <v>0</v>
      </c>
      <c r="AC69" s="23">
        <v>6</v>
      </c>
      <c r="AD69" s="23">
        <v>0</v>
      </c>
      <c r="AE69" s="23">
        <v>21</v>
      </c>
      <c r="AF69" s="23">
        <v>0</v>
      </c>
      <c r="AG69" s="23">
        <v>3</v>
      </c>
      <c r="AH69" s="23">
        <v>3</v>
      </c>
      <c r="AI69" s="23">
        <v>9</v>
      </c>
      <c r="AJ69" s="23">
        <v>6</v>
      </c>
      <c r="AK69" s="23">
        <v>6</v>
      </c>
      <c r="AL69" s="23" t="e">
        <v>#DIV/0!</v>
      </c>
      <c r="AM69" s="23" t="e">
        <v>#DIV/0!</v>
      </c>
      <c r="AN69" s="23" t="e">
        <v>#DIV/0!</v>
      </c>
      <c r="AO69" s="23" t="e">
        <v>#DIV/0!</v>
      </c>
      <c r="AP69" s="23">
        <v>1.75</v>
      </c>
      <c r="AQ69" s="23">
        <v>12</v>
      </c>
      <c r="AR69" s="23">
        <v>12</v>
      </c>
      <c r="AS69" s="23">
        <v>12</v>
      </c>
      <c r="AT69" s="23" t="s">
        <v>49</v>
      </c>
      <c r="AU69" s="23" t="s">
        <v>131</v>
      </c>
      <c r="AV69" s="23" t="s">
        <v>131</v>
      </c>
      <c r="AW69" s="23" t="s">
        <v>131</v>
      </c>
      <c r="AX69" s="23" t="s">
        <v>49</v>
      </c>
      <c r="AY69" s="23" t="s">
        <v>49</v>
      </c>
      <c r="AZ69" s="23" t="s">
        <v>49</v>
      </c>
      <c r="BA69" s="23" t="s">
        <v>49</v>
      </c>
      <c r="BB69" s="23" t="s">
        <v>49</v>
      </c>
      <c r="BC69" s="23" t="s">
        <v>425</v>
      </c>
      <c r="BD69" s="23" t="s">
        <v>164</v>
      </c>
      <c r="BE69" s="23" t="s">
        <v>35</v>
      </c>
      <c r="BF69" s="23" t="s">
        <v>271</v>
      </c>
      <c r="BG69" s="23" t="s">
        <v>272</v>
      </c>
      <c r="BH69" s="24" t="s">
        <v>135</v>
      </c>
      <c r="BI69" s="17" t="s">
        <v>1498</v>
      </c>
    </row>
    <row r="70" spans="1:61" ht="56.25" customHeight="1" x14ac:dyDescent="0.25">
      <c r="A70" s="17" t="s">
        <v>559</v>
      </c>
      <c r="B70" s="16">
        <v>58</v>
      </c>
      <c r="C70" s="17" t="s">
        <v>520</v>
      </c>
      <c r="D70" s="17" t="s">
        <v>324</v>
      </c>
      <c r="E70" s="17" t="s">
        <v>521</v>
      </c>
      <c r="F70" s="17" t="s">
        <v>556</v>
      </c>
      <c r="G70" s="17" t="s">
        <v>557</v>
      </c>
      <c r="H70" s="17" t="s">
        <v>558</v>
      </c>
      <c r="I70" s="17" t="s">
        <v>559</v>
      </c>
      <c r="J70" s="17" t="s">
        <v>560</v>
      </c>
      <c r="K70" s="17" t="s">
        <v>561</v>
      </c>
      <c r="L70" s="39">
        <v>38050000</v>
      </c>
      <c r="M70" s="19">
        <v>43545373</v>
      </c>
      <c r="N70" s="21">
        <v>1.1444250459921157</v>
      </c>
      <c r="O70" s="22" t="s">
        <v>562</v>
      </c>
      <c r="P70" s="23">
        <v>0</v>
      </c>
      <c r="Q70" s="23">
        <v>2016</v>
      </c>
      <c r="R70" s="23">
        <v>0</v>
      </c>
      <c r="S70" s="23">
        <v>9512500</v>
      </c>
      <c r="T70" s="23">
        <v>9512500</v>
      </c>
      <c r="U70" s="23">
        <v>9512500</v>
      </c>
      <c r="V70" s="23">
        <v>9512500</v>
      </c>
      <c r="W70" s="23">
        <v>11268060</v>
      </c>
      <c r="X70" s="23">
        <v>0</v>
      </c>
      <c r="Y70" s="23">
        <v>11451692</v>
      </c>
      <c r="Z70" s="23">
        <v>0</v>
      </c>
      <c r="AA70" s="23">
        <v>11392902</v>
      </c>
      <c r="AB70" s="23">
        <v>0</v>
      </c>
      <c r="AC70" s="23">
        <v>9432719</v>
      </c>
      <c r="AD70" s="23">
        <v>0</v>
      </c>
      <c r="AE70" s="23">
        <v>43545373</v>
      </c>
      <c r="AF70" s="23">
        <v>0</v>
      </c>
      <c r="AG70" s="23">
        <v>11268060</v>
      </c>
      <c r="AH70" s="23">
        <v>11451692</v>
      </c>
      <c r="AI70" s="23">
        <v>11392902</v>
      </c>
      <c r="AJ70" s="23">
        <v>9432719</v>
      </c>
      <c r="AK70" s="23">
        <v>9432719</v>
      </c>
      <c r="AL70" s="23">
        <v>1.1845529566360053</v>
      </c>
      <c r="AM70" s="23">
        <v>1.2038572404730619</v>
      </c>
      <c r="AN70" s="23">
        <v>1.1976769513797634</v>
      </c>
      <c r="AO70" s="23">
        <v>0.99161303547963209</v>
      </c>
      <c r="AP70" s="23">
        <v>1.1444250459921157</v>
      </c>
      <c r="AQ70" s="23">
        <v>38100000</v>
      </c>
      <c r="AR70" s="23">
        <v>38350000</v>
      </c>
      <c r="AS70" s="23">
        <v>38400000</v>
      </c>
      <c r="AT70" s="23" t="s">
        <v>49</v>
      </c>
      <c r="AU70" s="23" t="s">
        <v>49</v>
      </c>
      <c r="AV70" s="23" t="s">
        <v>131</v>
      </c>
      <c r="AW70" s="23" t="s">
        <v>131</v>
      </c>
      <c r="AX70" s="23" t="s">
        <v>49</v>
      </c>
      <c r="AY70" s="23" t="s">
        <v>49</v>
      </c>
      <c r="AZ70" s="23" t="s">
        <v>49</v>
      </c>
      <c r="BA70" s="23" t="s">
        <v>49</v>
      </c>
      <c r="BB70" s="23" t="s">
        <v>49</v>
      </c>
      <c r="BC70" s="23" t="s">
        <v>425</v>
      </c>
      <c r="BD70" s="23" t="s">
        <v>164</v>
      </c>
      <c r="BE70" s="23" t="s">
        <v>35</v>
      </c>
      <c r="BF70" s="23" t="s">
        <v>271</v>
      </c>
      <c r="BG70" s="23" t="s">
        <v>272</v>
      </c>
      <c r="BH70" s="24" t="s">
        <v>135</v>
      </c>
      <c r="BI70" s="17" t="s">
        <v>1499</v>
      </c>
    </row>
    <row r="71" spans="1:61" ht="56.25" customHeight="1" x14ac:dyDescent="0.25">
      <c r="A71" s="17" t="s">
        <v>566</v>
      </c>
      <c r="B71" s="16">
        <v>59</v>
      </c>
      <c r="C71" s="17" t="s">
        <v>520</v>
      </c>
      <c r="D71" s="17" t="s">
        <v>324</v>
      </c>
      <c r="E71" s="17" t="s">
        <v>521</v>
      </c>
      <c r="F71" s="17" t="s">
        <v>563</v>
      </c>
      <c r="G71" s="17" t="s">
        <v>564</v>
      </c>
      <c r="H71" s="17" t="s">
        <v>565</v>
      </c>
      <c r="I71" s="17" t="s">
        <v>566</v>
      </c>
      <c r="J71" s="17" t="s">
        <v>567</v>
      </c>
      <c r="K71" s="17" t="s">
        <v>568</v>
      </c>
      <c r="L71" s="17">
        <v>1</v>
      </c>
      <c r="M71" s="20">
        <v>0.995</v>
      </c>
      <c r="N71" s="21">
        <v>0.995</v>
      </c>
      <c r="O71" s="22" t="s">
        <v>569</v>
      </c>
      <c r="P71" s="23">
        <v>0</v>
      </c>
      <c r="Q71" s="23">
        <v>2016</v>
      </c>
      <c r="R71" s="23">
        <v>0</v>
      </c>
      <c r="S71" s="23">
        <v>0.2</v>
      </c>
      <c r="T71" s="23">
        <v>0.3</v>
      </c>
      <c r="U71" s="23">
        <v>0.3</v>
      </c>
      <c r="V71" s="23">
        <v>0.2</v>
      </c>
      <c r="W71" s="23">
        <v>0.32500000000000001</v>
      </c>
      <c r="X71" s="23">
        <v>0</v>
      </c>
      <c r="Y71" s="23">
        <v>0</v>
      </c>
      <c r="Z71" s="23">
        <v>0</v>
      </c>
      <c r="AA71" s="23">
        <v>0.3</v>
      </c>
      <c r="AB71" s="23">
        <v>0</v>
      </c>
      <c r="AC71" s="23">
        <v>0.37</v>
      </c>
      <c r="AD71" s="23">
        <v>0</v>
      </c>
      <c r="AE71" s="23">
        <v>0.995</v>
      </c>
      <c r="AF71" s="23">
        <v>0</v>
      </c>
      <c r="AG71" s="23">
        <v>0.32500000000000001</v>
      </c>
      <c r="AH71" s="23">
        <v>0</v>
      </c>
      <c r="AI71" s="23">
        <v>0.3</v>
      </c>
      <c r="AJ71" s="23">
        <v>0.37</v>
      </c>
      <c r="AK71" s="23">
        <v>0.37</v>
      </c>
      <c r="AL71" s="23">
        <v>1.625</v>
      </c>
      <c r="AM71" s="23">
        <v>0</v>
      </c>
      <c r="AN71" s="23">
        <v>1</v>
      </c>
      <c r="AO71" s="23">
        <v>1.8499999999999999</v>
      </c>
      <c r="AP71" s="23">
        <v>0.995</v>
      </c>
      <c r="AQ71" s="23">
        <v>0</v>
      </c>
      <c r="AR71" s="23">
        <v>1</v>
      </c>
      <c r="AS71" s="23">
        <v>0</v>
      </c>
      <c r="AT71" s="23" t="s">
        <v>49</v>
      </c>
      <c r="AU71" s="23" t="s">
        <v>131</v>
      </c>
      <c r="AV71" s="23" t="s">
        <v>131</v>
      </c>
      <c r="AW71" s="23" t="s">
        <v>131</v>
      </c>
      <c r="AX71" s="23" t="s">
        <v>49</v>
      </c>
      <c r="AY71" s="23" t="s">
        <v>49</v>
      </c>
      <c r="AZ71" s="23" t="s">
        <v>49</v>
      </c>
      <c r="BA71" s="23" t="s">
        <v>49</v>
      </c>
      <c r="BB71" s="23" t="s">
        <v>49</v>
      </c>
      <c r="BC71" s="23" t="s">
        <v>425</v>
      </c>
      <c r="BD71" s="23" t="s">
        <v>164</v>
      </c>
      <c r="BE71" s="23" t="s">
        <v>35</v>
      </c>
      <c r="BF71" s="23" t="s">
        <v>271</v>
      </c>
      <c r="BG71" s="23" t="s">
        <v>272</v>
      </c>
      <c r="BH71" s="24" t="s">
        <v>135</v>
      </c>
      <c r="BI71" s="17" t="s">
        <v>1500</v>
      </c>
    </row>
    <row r="72" spans="1:61" ht="56.25" customHeight="1" x14ac:dyDescent="0.25">
      <c r="A72" s="17" t="s">
        <v>572</v>
      </c>
      <c r="B72" s="16">
        <v>60</v>
      </c>
      <c r="C72" s="17" t="s">
        <v>520</v>
      </c>
      <c r="D72" s="17" t="s">
        <v>324</v>
      </c>
      <c r="E72" s="17" t="s">
        <v>521</v>
      </c>
      <c r="F72" s="17" t="s">
        <v>556</v>
      </c>
      <c r="G72" s="17" t="s">
        <v>570</v>
      </c>
      <c r="H72" s="17" t="s">
        <v>571</v>
      </c>
      <c r="I72" s="17" t="s">
        <v>572</v>
      </c>
      <c r="J72" s="17" t="s">
        <v>573</v>
      </c>
      <c r="K72" s="17" t="s">
        <v>574</v>
      </c>
      <c r="L72" s="19">
        <v>1</v>
      </c>
      <c r="M72" s="20">
        <v>1</v>
      </c>
      <c r="N72" s="21">
        <v>1</v>
      </c>
      <c r="O72" s="22" t="s">
        <v>575</v>
      </c>
      <c r="P72" s="23">
        <v>0</v>
      </c>
      <c r="Q72" s="23">
        <v>2016</v>
      </c>
      <c r="R72" s="23">
        <v>0</v>
      </c>
      <c r="S72" s="23">
        <v>0.25</v>
      </c>
      <c r="T72" s="23">
        <v>0.25</v>
      </c>
      <c r="U72" s="23">
        <v>0.25</v>
      </c>
      <c r="V72" s="23">
        <v>0.25</v>
      </c>
      <c r="W72" s="23">
        <v>0.25</v>
      </c>
      <c r="X72" s="23">
        <v>0</v>
      </c>
      <c r="Y72" s="23">
        <v>0.25</v>
      </c>
      <c r="Z72" s="23">
        <v>0</v>
      </c>
      <c r="AA72" s="23">
        <v>0.25</v>
      </c>
      <c r="AB72" s="23">
        <v>0</v>
      </c>
      <c r="AC72" s="23">
        <v>0.25</v>
      </c>
      <c r="AD72" s="23">
        <v>0</v>
      </c>
      <c r="AE72" s="23">
        <v>1</v>
      </c>
      <c r="AF72" s="23">
        <v>0</v>
      </c>
      <c r="AG72" s="23">
        <v>0.25</v>
      </c>
      <c r="AH72" s="23">
        <v>0.25</v>
      </c>
      <c r="AI72" s="23">
        <v>0.25</v>
      </c>
      <c r="AJ72" s="23">
        <v>0.25</v>
      </c>
      <c r="AK72" s="23">
        <v>0.25</v>
      </c>
      <c r="AL72" s="23">
        <v>1</v>
      </c>
      <c r="AM72" s="23">
        <v>1</v>
      </c>
      <c r="AN72" s="23">
        <v>1</v>
      </c>
      <c r="AO72" s="23">
        <v>1</v>
      </c>
      <c r="AP72" s="23">
        <v>1</v>
      </c>
      <c r="AQ72" s="23">
        <v>0</v>
      </c>
      <c r="AR72" s="23">
        <v>0</v>
      </c>
      <c r="AS72" s="23">
        <v>0</v>
      </c>
      <c r="AT72" s="23" t="s">
        <v>49</v>
      </c>
      <c r="AU72" s="23" t="s">
        <v>131</v>
      </c>
      <c r="AV72" s="23" t="s">
        <v>131</v>
      </c>
      <c r="AW72" s="23" t="s">
        <v>131</v>
      </c>
      <c r="AX72" s="23" t="s">
        <v>49</v>
      </c>
      <c r="AY72" s="23" t="s">
        <v>49</v>
      </c>
      <c r="AZ72" s="23" t="s">
        <v>49</v>
      </c>
      <c r="BA72" s="23" t="s">
        <v>49</v>
      </c>
      <c r="BB72" s="23" t="s">
        <v>49</v>
      </c>
      <c r="BC72" s="23" t="s">
        <v>425</v>
      </c>
      <c r="BD72" s="23" t="s">
        <v>164</v>
      </c>
      <c r="BE72" s="23" t="s">
        <v>35</v>
      </c>
      <c r="BF72" s="23" t="s">
        <v>475</v>
      </c>
      <c r="BG72" s="23" t="s">
        <v>272</v>
      </c>
      <c r="BH72" s="24" t="s">
        <v>135</v>
      </c>
      <c r="BI72" s="17" t="e">
        <v>#N/A</v>
      </c>
    </row>
    <row r="73" spans="1:61" ht="56.25" customHeight="1" x14ac:dyDescent="0.25">
      <c r="A73" s="17" t="s">
        <v>580</v>
      </c>
      <c r="B73" s="16">
        <v>61</v>
      </c>
      <c r="C73" s="17" t="s">
        <v>520</v>
      </c>
      <c r="D73" s="17" t="s">
        <v>324</v>
      </c>
      <c r="E73" s="17" t="s">
        <v>576</v>
      </c>
      <c r="F73" s="17" t="s">
        <v>577</v>
      </c>
      <c r="G73" s="17" t="s">
        <v>578</v>
      </c>
      <c r="H73" s="17" t="s">
        <v>579</v>
      </c>
      <c r="I73" s="17" t="s">
        <v>580</v>
      </c>
      <c r="J73" s="17" t="s">
        <v>581</v>
      </c>
      <c r="K73" s="17" t="s">
        <v>582</v>
      </c>
      <c r="L73" s="17">
        <v>0</v>
      </c>
      <c r="M73" s="20">
        <v>0</v>
      </c>
      <c r="N73" s="21" t="s">
        <v>474</v>
      </c>
      <c r="O73" s="22" t="s">
        <v>583</v>
      </c>
      <c r="P73" s="23">
        <v>0</v>
      </c>
      <c r="Q73" s="23"/>
      <c r="R73" s="23">
        <v>0</v>
      </c>
      <c r="S73" s="23">
        <v>0</v>
      </c>
      <c r="T73" s="23">
        <v>0</v>
      </c>
      <c r="U73" s="23">
        <v>0</v>
      </c>
      <c r="V73" s="23">
        <v>0</v>
      </c>
      <c r="W73" s="23">
        <v>0</v>
      </c>
      <c r="X73" s="23">
        <v>0</v>
      </c>
      <c r="Y73" s="23">
        <v>0</v>
      </c>
      <c r="Z73" s="23">
        <v>0</v>
      </c>
      <c r="AA73" s="23">
        <v>0</v>
      </c>
      <c r="AB73" s="23">
        <v>0</v>
      </c>
      <c r="AC73" s="23">
        <v>0</v>
      </c>
      <c r="AD73" s="23">
        <v>0</v>
      </c>
      <c r="AE73" s="23">
        <v>0</v>
      </c>
      <c r="AF73" s="23">
        <v>0</v>
      </c>
      <c r="AG73" s="23">
        <v>0</v>
      </c>
      <c r="AH73" s="23">
        <v>0</v>
      </c>
      <c r="AI73" s="23">
        <v>0</v>
      </c>
      <c r="AJ73" s="23">
        <v>0</v>
      </c>
      <c r="AK73" s="23">
        <v>0</v>
      </c>
      <c r="AL73" s="23" t="e">
        <v>#DIV/0!</v>
      </c>
      <c r="AM73" s="23" t="e">
        <v>#DIV/0!</v>
      </c>
      <c r="AN73" s="23" t="e">
        <v>#DIV/0!</v>
      </c>
      <c r="AO73" s="23" t="e">
        <v>#DIV/0!</v>
      </c>
      <c r="AP73" s="23" t="e">
        <v>#DIV/0!</v>
      </c>
      <c r="AQ73" s="23">
        <v>1</v>
      </c>
      <c r="AR73" s="23">
        <v>2</v>
      </c>
      <c r="AS73" s="23">
        <v>1</v>
      </c>
      <c r="AT73" s="23" t="s">
        <v>49</v>
      </c>
      <c r="AU73" s="23" t="s">
        <v>49</v>
      </c>
      <c r="AV73" s="23" t="s">
        <v>131</v>
      </c>
      <c r="AW73" s="23" t="s">
        <v>131</v>
      </c>
      <c r="AX73" s="23" t="s">
        <v>49</v>
      </c>
      <c r="AY73" s="23" t="s">
        <v>49</v>
      </c>
      <c r="AZ73" s="23" t="s">
        <v>49</v>
      </c>
      <c r="BA73" s="23" t="s">
        <v>49</v>
      </c>
      <c r="BB73" s="23" t="s">
        <v>49</v>
      </c>
      <c r="BC73" s="23" t="s">
        <v>425</v>
      </c>
      <c r="BD73" s="23" t="s">
        <v>164</v>
      </c>
      <c r="BE73" s="23" t="s">
        <v>35</v>
      </c>
      <c r="BF73" s="23" t="s">
        <v>271</v>
      </c>
      <c r="BG73" s="23" t="s">
        <v>272</v>
      </c>
      <c r="BH73" s="24" t="s">
        <v>135</v>
      </c>
      <c r="BI73" s="17" t="s">
        <v>1501</v>
      </c>
    </row>
    <row r="74" spans="1:61" ht="56.25" customHeight="1" x14ac:dyDescent="0.25">
      <c r="A74" s="17" t="s">
        <v>586</v>
      </c>
      <c r="B74" s="16">
        <v>62</v>
      </c>
      <c r="C74" s="17" t="s">
        <v>520</v>
      </c>
      <c r="D74" s="17" t="s">
        <v>324</v>
      </c>
      <c r="E74" s="17" t="s">
        <v>576</v>
      </c>
      <c r="F74" s="17" t="s">
        <v>584</v>
      </c>
      <c r="G74" s="17" t="s">
        <v>578</v>
      </c>
      <c r="H74" s="17" t="s">
        <v>585</v>
      </c>
      <c r="I74" s="17" t="s">
        <v>586</v>
      </c>
      <c r="J74" s="17" t="s">
        <v>587</v>
      </c>
      <c r="K74" s="17" t="s">
        <v>588</v>
      </c>
      <c r="L74" s="17">
        <v>1</v>
      </c>
      <c r="M74" s="20">
        <v>1</v>
      </c>
      <c r="N74" s="21">
        <v>1</v>
      </c>
      <c r="O74" s="22" t="s">
        <v>575</v>
      </c>
      <c r="P74" s="23">
        <v>0</v>
      </c>
      <c r="Q74" s="23">
        <v>2016</v>
      </c>
      <c r="R74" s="23">
        <v>0</v>
      </c>
      <c r="S74" s="23">
        <v>0.25</v>
      </c>
      <c r="T74" s="23">
        <v>0.25</v>
      </c>
      <c r="U74" s="23">
        <v>0.25</v>
      </c>
      <c r="V74" s="23">
        <v>0.25</v>
      </c>
      <c r="W74" s="23">
        <v>0.25</v>
      </c>
      <c r="X74" s="23">
        <v>0</v>
      </c>
      <c r="Y74" s="23">
        <v>0.25</v>
      </c>
      <c r="Z74" s="23">
        <v>0</v>
      </c>
      <c r="AA74" s="23">
        <v>0.25</v>
      </c>
      <c r="AB74" s="23">
        <v>0</v>
      </c>
      <c r="AC74" s="23">
        <v>0.25</v>
      </c>
      <c r="AD74" s="23">
        <v>0</v>
      </c>
      <c r="AE74" s="23">
        <v>1</v>
      </c>
      <c r="AF74" s="23">
        <v>0</v>
      </c>
      <c r="AG74" s="23">
        <v>0.25</v>
      </c>
      <c r="AH74" s="23">
        <v>0.25</v>
      </c>
      <c r="AI74" s="23">
        <v>0.25</v>
      </c>
      <c r="AJ74" s="23">
        <v>0.25</v>
      </c>
      <c r="AK74" s="23">
        <v>0.25</v>
      </c>
      <c r="AL74" s="23">
        <v>1</v>
      </c>
      <c r="AM74" s="23">
        <v>1</v>
      </c>
      <c r="AN74" s="23">
        <v>1</v>
      </c>
      <c r="AO74" s="23">
        <v>1</v>
      </c>
      <c r="AP74" s="23">
        <v>1</v>
      </c>
      <c r="AQ74" s="23">
        <v>0</v>
      </c>
      <c r="AR74" s="23">
        <v>0</v>
      </c>
      <c r="AS74" s="23">
        <v>0</v>
      </c>
      <c r="AT74" s="23" t="s">
        <v>49</v>
      </c>
      <c r="AU74" s="23" t="s">
        <v>131</v>
      </c>
      <c r="AV74" s="23" t="s">
        <v>131</v>
      </c>
      <c r="AW74" s="23" t="s">
        <v>131</v>
      </c>
      <c r="AX74" s="23" t="s">
        <v>49</v>
      </c>
      <c r="AY74" s="23" t="s">
        <v>49</v>
      </c>
      <c r="AZ74" s="23" t="s">
        <v>49</v>
      </c>
      <c r="BA74" s="23" t="s">
        <v>49</v>
      </c>
      <c r="BB74" s="23" t="s">
        <v>49</v>
      </c>
      <c r="BC74" s="23" t="s">
        <v>425</v>
      </c>
      <c r="BD74" s="23" t="s">
        <v>164</v>
      </c>
      <c r="BE74" s="23" t="s">
        <v>35</v>
      </c>
      <c r="BF74" s="23" t="s">
        <v>475</v>
      </c>
      <c r="BG74" s="23" t="s">
        <v>272</v>
      </c>
      <c r="BH74" s="24" t="s">
        <v>135</v>
      </c>
      <c r="BI74" s="17" t="e">
        <v>#N/A</v>
      </c>
    </row>
    <row r="75" spans="1:61" ht="56.25" customHeight="1" x14ac:dyDescent="0.25">
      <c r="A75" s="30" t="s">
        <v>592</v>
      </c>
      <c r="B75" s="16" t="s">
        <v>589</v>
      </c>
      <c r="C75" s="17" t="s">
        <v>520</v>
      </c>
      <c r="D75" s="17" t="s">
        <v>324</v>
      </c>
      <c r="E75" s="17" t="s">
        <v>325</v>
      </c>
      <c r="F75" s="17" t="s">
        <v>590</v>
      </c>
      <c r="G75" s="29" t="s">
        <v>529</v>
      </c>
      <c r="H75" s="17" t="s">
        <v>591</v>
      </c>
      <c r="I75" s="30" t="s">
        <v>592</v>
      </c>
      <c r="J75" s="17" t="s">
        <v>593</v>
      </c>
      <c r="K75" s="17" t="s">
        <v>194</v>
      </c>
      <c r="L75" s="17">
        <v>16</v>
      </c>
      <c r="M75" s="20">
        <v>16</v>
      </c>
      <c r="N75" s="21">
        <v>1</v>
      </c>
      <c r="O75" s="22" t="s">
        <v>594</v>
      </c>
      <c r="P75" s="23">
        <v>0</v>
      </c>
      <c r="Q75" s="23">
        <v>2016</v>
      </c>
      <c r="R75" s="23">
        <v>0</v>
      </c>
      <c r="S75" s="23">
        <v>0</v>
      </c>
      <c r="T75" s="23">
        <v>0</v>
      </c>
      <c r="U75" s="23">
        <v>0</v>
      </c>
      <c r="V75" s="23">
        <v>0</v>
      </c>
      <c r="W75" s="23">
        <v>16</v>
      </c>
      <c r="X75" s="23">
        <v>0</v>
      </c>
      <c r="Y75" s="23">
        <v>16</v>
      </c>
      <c r="Z75" s="23">
        <v>0</v>
      </c>
      <c r="AA75" s="23">
        <v>16</v>
      </c>
      <c r="AB75" s="23">
        <v>0</v>
      </c>
      <c r="AC75" s="23">
        <v>16</v>
      </c>
      <c r="AD75" s="23">
        <v>0</v>
      </c>
      <c r="AE75" s="23">
        <v>64</v>
      </c>
      <c r="AF75" s="23">
        <v>0</v>
      </c>
      <c r="AG75" s="23">
        <v>16</v>
      </c>
      <c r="AH75" s="23">
        <v>16</v>
      </c>
      <c r="AI75" s="23">
        <v>16</v>
      </c>
      <c r="AJ75" s="23">
        <v>16</v>
      </c>
      <c r="AK75" s="23">
        <v>16</v>
      </c>
      <c r="AL75" s="23" t="e">
        <v>#DIV/0!</v>
      </c>
      <c r="AM75" s="23" t="e">
        <v>#DIV/0!</v>
      </c>
      <c r="AN75" s="23" t="e">
        <v>#DIV/0!</v>
      </c>
      <c r="AO75" s="23" t="e">
        <v>#DIV/0!</v>
      </c>
      <c r="AP75" s="23">
        <v>4</v>
      </c>
      <c r="AQ75" s="23">
        <v>25</v>
      </c>
      <c r="AR75" s="23">
        <v>32</v>
      </c>
      <c r="AS75" s="23">
        <v>0</v>
      </c>
      <c r="AT75" s="23" t="s">
        <v>49</v>
      </c>
      <c r="AU75" s="23" t="s">
        <v>131</v>
      </c>
      <c r="AV75" s="23" t="s">
        <v>131</v>
      </c>
      <c r="AW75" s="23" t="s">
        <v>49</v>
      </c>
      <c r="AX75" s="23" t="s">
        <v>49</v>
      </c>
      <c r="AY75" s="23" t="s">
        <v>49</v>
      </c>
      <c r="AZ75" s="23" t="s">
        <v>49</v>
      </c>
      <c r="BA75" s="23" t="s">
        <v>49</v>
      </c>
      <c r="BB75" s="23" t="s">
        <v>49</v>
      </c>
      <c r="BC75" s="23" t="s">
        <v>425</v>
      </c>
      <c r="BD75" s="23" t="s">
        <v>595</v>
      </c>
      <c r="BE75" s="23" t="s">
        <v>35</v>
      </c>
      <c r="BF75" s="23" t="s">
        <v>271</v>
      </c>
      <c r="BG75" s="23" t="s">
        <v>272</v>
      </c>
      <c r="BH75" s="24" t="s">
        <v>135</v>
      </c>
      <c r="BI75" s="17" t="e">
        <v>#N/A</v>
      </c>
    </row>
    <row r="76" spans="1:61" ht="56.25" customHeight="1" x14ac:dyDescent="0.25">
      <c r="A76" s="30" t="s">
        <v>599</v>
      </c>
      <c r="B76" s="16" t="s">
        <v>596</v>
      </c>
      <c r="C76" s="17" t="s">
        <v>520</v>
      </c>
      <c r="D76" s="17" t="s">
        <v>324</v>
      </c>
      <c r="E76" s="17" t="s">
        <v>535</v>
      </c>
      <c r="F76" s="17" t="s">
        <v>536</v>
      </c>
      <c r="G76" s="29" t="s">
        <v>597</v>
      </c>
      <c r="H76" s="17" t="s">
        <v>598</v>
      </c>
      <c r="I76" s="30" t="s">
        <v>599</v>
      </c>
      <c r="J76" s="17" t="s">
        <v>600</v>
      </c>
      <c r="K76" s="17" t="s">
        <v>194</v>
      </c>
      <c r="L76" s="40">
        <v>3.9600000000000003E-2</v>
      </c>
      <c r="M76" s="41">
        <v>3.9599999999999996E-2</v>
      </c>
      <c r="N76" s="21">
        <v>0.99999999999999978</v>
      </c>
      <c r="O76" s="22" t="s">
        <v>601</v>
      </c>
      <c r="P76" s="23">
        <v>0</v>
      </c>
      <c r="Q76" s="23">
        <v>2016</v>
      </c>
      <c r="R76" s="23">
        <v>0</v>
      </c>
      <c r="S76" s="23">
        <v>4.4999999999999997E-3</v>
      </c>
      <c r="T76" s="23">
        <v>1E-3</v>
      </c>
      <c r="U76" s="23">
        <v>4.7000000000000002E-3</v>
      </c>
      <c r="V76" s="23">
        <v>2.9399999999999999E-2</v>
      </c>
      <c r="W76" s="23">
        <v>4.1684210526315782E-3</v>
      </c>
      <c r="X76" s="23">
        <v>0</v>
      </c>
      <c r="Y76" s="23">
        <v>1.0421052631578945E-3</v>
      </c>
      <c r="Z76" s="23">
        <v>0</v>
      </c>
      <c r="AA76" s="23">
        <v>5.2105263157894736E-3</v>
      </c>
      <c r="AB76" s="23">
        <v>0</v>
      </c>
      <c r="AC76" s="23">
        <v>2.9178947368421054E-2</v>
      </c>
      <c r="AD76" s="23">
        <v>0</v>
      </c>
      <c r="AE76" s="23">
        <v>3.9599999999999996E-2</v>
      </c>
      <c r="AF76" s="23">
        <v>0</v>
      </c>
      <c r="AG76" s="23">
        <v>4.1684210526315782E-3</v>
      </c>
      <c r="AH76" s="23">
        <v>1.0421052631578945E-3</v>
      </c>
      <c r="AI76" s="23">
        <v>5.2105263157894736E-3</v>
      </c>
      <c r="AJ76" s="23">
        <v>2.9178947368421054E-2</v>
      </c>
      <c r="AK76" s="23">
        <v>2.9178947368421054E-2</v>
      </c>
      <c r="AL76" s="23">
        <v>0.92631578947368409</v>
      </c>
      <c r="AM76" s="23">
        <v>1.0421052631578944</v>
      </c>
      <c r="AN76" s="23">
        <v>1.108622620380739</v>
      </c>
      <c r="AO76" s="23">
        <v>0.99248120300751885</v>
      </c>
      <c r="AP76" s="23">
        <v>0.99999999999999978</v>
      </c>
      <c r="AQ76" s="23">
        <v>7.9200000000000007E-2</v>
      </c>
      <c r="AR76" s="23">
        <v>3.1199999999999999E-2</v>
      </c>
      <c r="AS76" s="23">
        <v>0</v>
      </c>
      <c r="AT76" s="23" t="s">
        <v>131</v>
      </c>
      <c r="AU76" s="23" t="s">
        <v>49</v>
      </c>
      <c r="AV76" s="23" t="s">
        <v>131</v>
      </c>
      <c r="AW76" s="23" t="s">
        <v>49</v>
      </c>
      <c r="AX76" s="23" t="s">
        <v>49</v>
      </c>
      <c r="AY76" s="23" t="s">
        <v>49</v>
      </c>
      <c r="AZ76" s="23" t="s">
        <v>49</v>
      </c>
      <c r="BA76" s="23" t="s">
        <v>49</v>
      </c>
      <c r="BB76" s="23" t="s">
        <v>49</v>
      </c>
      <c r="BC76" s="23" t="s">
        <v>425</v>
      </c>
      <c r="BD76" s="23" t="s">
        <v>164</v>
      </c>
      <c r="BE76" s="23" t="s">
        <v>35</v>
      </c>
      <c r="BF76" s="23" t="s">
        <v>271</v>
      </c>
      <c r="BG76" s="23" t="s">
        <v>272</v>
      </c>
      <c r="BH76" s="24" t="s">
        <v>197</v>
      </c>
      <c r="BI76" s="17" t="s">
        <v>1502</v>
      </c>
    </row>
    <row r="77" spans="1:61" ht="56.25" customHeight="1" x14ac:dyDescent="0.25">
      <c r="A77" s="30" t="s">
        <v>606</v>
      </c>
      <c r="B77" s="16" t="s">
        <v>602</v>
      </c>
      <c r="C77" s="17" t="s">
        <v>520</v>
      </c>
      <c r="D77" s="17" t="s">
        <v>324</v>
      </c>
      <c r="E77" s="17" t="s">
        <v>521</v>
      </c>
      <c r="F77" s="17" t="s">
        <v>603</v>
      </c>
      <c r="G77" s="29" t="s">
        <v>604</v>
      </c>
      <c r="H77" s="17" t="s">
        <v>605</v>
      </c>
      <c r="I77" s="30" t="s">
        <v>606</v>
      </c>
      <c r="J77" s="30" t="s">
        <v>607</v>
      </c>
      <c r="K77" s="17" t="s">
        <v>194</v>
      </c>
      <c r="L77" s="17">
        <v>25</v>
      </c>
      <c r="M77" s="20">
        <v>31</v>
      </c>
      <c r="N77" s="21">
        <v>1.24</v>
      </c>
      <c r="O77" s="22" t="s">
        <v>608</v>
      </c>
      <c r="P77" s="23">
        <v>0</v>
      </c>
      <c r="Q77" s="23"/>
      <c r="R77" s="23">
        <v>0</v>
      </c>
      <c r="S77" s="23">
        <v>0</v>
      </c>
      <c r="T77" s="23">
        <v>0</v>
      </c>
      <c r="U77" s="23">
        <v>0</v>
      </c>
      <c r="V77" s="23">
        <v>0</v>
      </c>
      <c r="W77" s="23">
        <v>7</v>
      </c>
      <c r="X77" s="23">
        <v>0</v>
      </c>
      <c r="Y77" s="23">
        <v>7</v>
      </c>
      <c r="Z77" s="23">
        <v>0</v>
      </c>
      <c r="AA77" s="23">
        <v>8</v>
      </c>
      <c r="AB77" s="23">
        <v>0</v>
      </c>
      <c r="AC77" s="23">
        <v>9</v>
      </c>
      <c r="AD77" s="23">
        <v>0</v>
      </c>
      <c r="AE77" s="23">
        <v>31</v>
      </c>
      <c r="AF77" s="23">
        <v>0</v>
      </c>
      <c r="AG77" s="23">
        <v>7</v>
      </c>
      <c r="AH77" s="23">
        <v>7</v>
      </c>
      <c r="AI77" s="23">
        <v>8</v>
      </c>
      <c r="AJ77" s="23">
        <v>9</v>
      </c>
      <c r="AK77" s="23">
        <v>9</v>
      </c>
      <c r="AL77" s="23" t="e">
        <v>#DIV/0!</v>
      </c>
      <c r="AM77" s="23" t="e">
        <v>#DIV/0!</v>
      </c>
      <c r="AN77" s="23" t="e">
        <v>#DIV/0!</v>
      </c>
      <c r="AO77" s="23" t="e">
        <v>#DIV/0!</v>
      </c>
      <c r="AP77" s="23">
        <v>1.24</v>
      </c>
      <c r="AQ77" s="23">
        <v>25</v>
      </c>
      <c r="AR77" s="23">
        <v>25</v>
      </c>
      <c r="AS77" s="23">
        <v>25</v>
      </c>
      <c r="AT77" s="23" t="s">
        <v>49</v>
      </c>
      <c r="AU77" s="23" t="s">
        <v>131</v>
      </c>
      <c r="AV77" s="23" t="s">
        <v>131</v>
      </c>
      <c r="AW77" s="23" t="s">
        <v>49</v>
      </c>
      <c r="AX77" s="23" t="s">
        <v>49</v>
      </c>
      <c r="AY77" s="23" t="s">
        <v>49</v>
      </c>
      <c r="AZ77" s="23" t="s">
        <v>49</v>
      </c>
      <c r="BA77" s="23" t="s">
        <v>49</v>
      </c>
      <c r="BB77" s="23" t="s">
        <v>49</v>
      </c>
      <c r="BC77" s="23" t="s">
        <v>425</v>
      </c>
      <c r="BD77" s="23" t="s">
        <v>144</v>
      </c>
      <c r="BE77" s="23" t="s">
        <v>35</v>
      </c>
      <c r="BF77" s="23" t="s">
        <v>475</v>
      </c>
      <c r="BG77" s="23" t="s">
        <v>272</v>
      </c>
      <c r="BH77" s="24" t="s">
        <v>135</v>
      </c>
      <c r="BI77" s="17" t="s">
        <v>1503</v>
      </c>
    </row>
    <row r="78" spans="1:61" ht="56.25" customHeight="1" x14ac:dyDescent="0.25">
      <c r="A78" s="42" t="s">
        <v>613</v>
      </c>
      <c r="B78" s="16">
        <v>63</v>
      </c>
      <c r="C78" s="17" t="s">
        <v>609</v>
      </c>
      <c r="D78" s="17" t="s">
        <v>324</v>
      </c>
      <c r="E78" s="17" t="s">
        <v>325</v>
      </c>
      <c r="F78" s="17" t="s">
        <v>610</v>
      </c>
      <c r="G78" s="17" t="s">
        <v>611</v>
      </c>
      <c r="H78" s="17" t="s">
        <v>612</v>
      </c>
      <c r="I78" s="42" t="s">
        <v>613</v>
      </c>
      <c r="J78" s="17" t="s">
        <v>614</v>
      </c>
      <c r="K78" s="17" t="s">
        <v>615</v>
      </c>
      <c r="L78" s="17">
        <v>3</v>
      </c>
      <c r="M78" s="36">
        <v>2.3279974890144381</v>
      </c>
      <c r="N78" s="21">
        <v>1.2240008369951871</v>
      </c>
      <c r="O78" s="22" t="s">
        <v>616</v>
      </c>
      <c r="P78" s="23" t="s">
        <v>617</v>
      </c>
      <c r="Q78" s="23">
        <v>2016</v>
      </c>
      <c r="R78" s="23" t="s">
        <v>617</v>
      </c>
      <c r="S78" s="23">
        <v>3</v>
      </c>
      <c r="T78" s="23">
        <v>3</v>
      </c>
      <c r="U78" s="23">
        <v>3</v>
      </c>
      <c r="V78" s="23">
        <v>3</v>
      </c>
      <c r="W78" s="23">
        <v>2.6111111111111112</v>
      </c>
      <c r="X78" s="23">
        <v>0</v>
      </c>
      <c r="Y78" s="23">
        <v>2.3728813559322033</v>
      </c>
      <c r="Z78" s="23">
        <v>0</v>
      </c>
      <c r="AA78" s="23">
        <v>2</v>
      </c>
      <c r="AB78" s="23">
        <v>0</v>
      </c>
      <c r="AC78" s="23">
        <v>1.9</v>
      </c>
      <c r="AD78" s="23">
        <v>0</v>
      </c>
      <c r="AE78" s="23">
        <v>2.3279974890144381</v>
      </c>
      <c r="AF78" s="23">
        <v>0</v>
      </c>
      <c r="AG78" s="23">
        <v>2.6111111111111112</v>
      </c>
      <c r="AH78" s="23">
        <v>2.3728813559322033</v>
      </c>
      <c r="AI78" s="23">
        <v>2</v>
      </c>
      <c r="AJ78" s="23">
        <v>1.9</v>
      </c>
      <c r="AK78" s="23">
        <v>1.9</v>
      </c>
      <c r="AL78" s="23">
        <v>1.1296296296296298</v>
      </c>
      <c r="AM78" s="23">
        <v>1.2090395480225991</v>
      </c>
      <c r="AN78" s="23">
        <v>1.3333333333333335</v>
      </c>
      <c r="AO78" s="23">
        <v>1.3666666666666667</v>
      </c>
      <c r="AP78" s="23">
        <v>1.2240008369951871</v>
      </c>
      <c r="AQ78" s="23" t="s">
        <v>618</v>
      </c>
      <c r="AR78" s="23" t="s">
        <v>618</v>
      </c>
      <c r="AS78" s="23" t="s">
        <v>618</v>
      </c>
      <c r="AT78" s="23" t="s">
        <v>49</v>
      </c>
      <c r="AU78" s="23" t="s">
        <v>49</v>
      </c>
      <c r="AV78" s="23" t="s">
        <v>131</v>
      </c>
      <c r="AW78" s="23" t="s">
        <v>49</v>
      </c>
      <c r="AX78" s="23" t="s">
        <v>49</v>
      </c>
      <c r="AY78" s="23" t="s">
        <v>49</v>
      </c>
      <c r="AZ78" s="23" t="s">
        <v>49</v>
      </c>
      <c r="BA78" s="23" t="s">
        <v>49</v>
      </c>
      <c r="BB78" s="23" t="s">
        <v>49</v>
      </c>
      <c r="BC78" s="23" t="s">
        <v>132</v>
      </c>
      <c r="BD78" s="23" t="s">
        <v>619</v>
      </c>
      <c r="BE78" s="23" t="s">
        <v>35</v>
      </c>
      <c r="BF78" s="23" t="s">
        <v>271</v>
      </c>
      <c r="BG78" s="23" t="s">
        <v>272</v>
      </c>
      <c r="BH78" s="24" t="s">
        <v>135</v>
      </c>
      <c r="BI78" s="17" t="e">
        <v>#N/A</v>
      </c>
    </row>
    <row r="79" spans="1:61" ht="56.25" customHeight="1" x14ac:dyDescent="0.25">
      <c r="A79" s="30" t="s">
        <v>622</v>
      </c>
      <c r="B79" s="16">
        <v>65</v>
      </c>
      <c r="C79" s="17" t="s">
        <v>609</v>
      </c>
      <c r="D79" s="17" t="s">
        <v>324</v>
      </c>
      <c r="E79" s="17" t="s">
        <v>325</v>
      </c>
      <c r="F79" s="17" t="s">
        <v>436</v>
      </c>
      <c r="G79" s="17" t="s">
        <v>620</v>
      </c>
      <c r="H79" s="17" t="s">
        <v>621</v>
      </c>
      <c r="I79" s="30" t="s">
        <v>622</v>
      </c>
      <c r="J79" s="17" t="s">
        <v>623</v>
      </c>
      <c r="K79" s="17" t="s">
        <v>624</v>
      </c>
      <c r="L79" s="39">
        <v>9000</v>
      </c>
      <c r="M79" s="19">
        <v>9000</v>
      </c>
      <c r="N79" s="21">
        <v>1</v>
      </c>
      <c r="O79" s="22" t="s">
        <v>625</v>
      </c>
      <c r="P79" s="23">
        <v>2400</v>
      </c>
      <c r="Q79" s="23">
        <v>2016</v>
      </c>
      <c r="R79" s="23">
        <v>2400</v>
      </c>
      <c r="S79" s="23">
        <v>762</v>
      </c>
      <c r="T79" s="23">
        <v>2838</v>
      </c>
      <c r="U79" s="23">
        <v>3200</v>
      </c>
      <c r="V79" s="23">
        <v>2200</v>
      </c>
      <c r="W79" s="23">
        <v>762</v>
      </c>
      <c r="X79" s="23">
        <v>0</v>
      </c>
      <c r="Y79" s="23">
        <v>2838</v>
      </c>
      <c r="Z79" s="23">
        <v>0</v>
      </c>
      <c r="AA79" s="23">
        <v>3200</v>
      </c>
      <c r="AB79" s="23">
        <v>0</v>
      </c>
      <c r="AC79" s="23">
        <v>2200</v>
      </c>
      <c r="AD79" s="23">
        <v>0</v>
      </c>
      <c r="AE79" s="23">
        <v>9000</v>
      </c>
      <c r="AF79" s="23">
        <v>0</v>
      </c>
      <c r="AG79" s="23">
        <v>762</v>
      </c>
      <c r="AH79" s="23">
        <v>2838</v>
      </c>
      <c r="AI79" s="23">
        <v>3200</v>
      </c>
      <c r="AJ79" s="23">
        <v>2200</v>
      </c>
      <c r="AK79" s="23">
        <v>2200</v>
      </c>
      <c r="AL79" s="23">
        <v>1</v>
      </c>
      <c r="AM79" s="23">
        <v>1</v>
      </c>
      <c r="AN79" s="23">
        <v>1</v>
      </c>
      <c r="AO79" s="23">
        <v>1</v>
      </c>
      <c r="AP79" s="23">
        <v>1</v>
      </c>
      <c r="AQ79" s="23" t="s">
        <v>618</v>
      </c>
      <c r="AR79" s="23" t="s">
        <v>618</v>
      </c>
      <c r="AS79" s="23" t="s">
        <v>618</v>
      </c>
      <c r="AT79" s="23" t="s">
        <v>49</v>
      </c>
      <c r="AU79" s="23" t="s">
        <v>49</v>
      </c>
      <c r="AV79" s="23" t="s">
        <v>131</v>
      </c>
      <c r="AW79" s="23" t="s">
        <v>49</v>
      </c>
      <c r="AX79" s="23" t="s">
        <v>49</v>
      </c>
      <c r="AY79" s="23" t="s">
        <v>49</v>
      </c>
      <c r="AZ79" s="23" t="s">
        <v>49</v>
      </c>
      <c r="BA79" s="23" t="s">
        <v>49</v>
      </c>
      <c r="BB79" s="23" t="s">
        <v>49</v>
      </c>
      <c r="BC79" s="23" t="s">
        <v>132</v>
      </c>
      <c r="BD79" s="23" t="s">
        <v>164</v>
      </c>
      <c r="BE79" s="23" t="s">
        <v>35</v>
      </c>
      <c r="BF79" s="23" t="s">
        <v>271</v>
      </c>
      <c r="BG79" s="23" t="s">
        <v>272</v>
      </c>
      <c r="BH79" s="24" t="s">
        <v>197</v>
      </c>
      <c r="BI79" s="17" t="s">
        <v>622</v>
      </c>
    </row>
    <row r="80" spans="1:61" ht="56.25" customHeight="1" x14ac:dyDescent="0.25">
      <c r="A80" s="17" t="s">
        <v>628</v>
      </c>
      <c r="B80" s="16">
        <v>66</v>
      </c>
      <c r="C80" s="17" t="s">
        <v>609</v>
      </c>
      <c r="D80" s="17" t="s">
        <v>324</v>
      </c>
      <c r="E80" s="17" t="s">
        <v>325</v>
      </c>
      <c r="F80" s="17" t="s">
        <v>436</v>
      </c>
      <c r="G80" s="17" t="s">
        <v>626</v>
      </c>
      <c r="H80" s="17" t="s">
        <v>627</v>
      </c>
      <c r="I80" s="17" t="s">
        <v>628</v>
      </c>
      <c r="J80" s="17" t="s">
        <v>629</v>
      </c>
      <c r="K80" s="17" t="s">
        <v>630</v>
      </c>
      <c r="L80" s="17">
        <v>34</v>
      </c>
      <c r="M80" s="20">
        <v>37</v>
      </c>
      <c r="N80" s="21">
        <v>1.088235294117647</v>
      </c>
      <c r="O80" s="22" t="s">
        <v>631</v>
      </c>
      <c r="P80" s="23">
        <v>10</v>
      </c>
      <c r="Q80" s="23">
        <v>2016</v>
      </c>
      <c r="R80" s="23">
        <v>10</v>
      </c>
      <c r="S80" s="23">
        <v>3</v>
      </c>
      <c r="T80" s="23">
        <v>12</v>
      </c>
      <c r="U80" s="23">
        <v>12</v>
      </c>
      <c r="V80" s="23">
        <v>7</v>
      </c>
      <c r="W80" s="23">
        <v>3</v>
      </c>
      <c r="X80" s="23">
        <v>0</v>
      </c>
      <c r="Y80" s="23">
        <v>12</v>
      </c>
      <c r="Z80" s="23">
        <v>0</v>
      </c>
      <c r="AA80" s="23">
        <v>12</v>
      </c>
      <c r="AB80" s="23">
        <v>0</v>
      </c>
      <c r="AC80" s="23">
        <v>10</v>
      </c>
      <c r="AD80" s="23">
        <v>0</v>
      </c>
      <c r="AE80" s="23">
        <v>37</v>
      </c>
      <c r="AF80" s="23">
        <v>0</v>
      </c>
      <c r="AG80" s="23">
        <v>3</v>
      </c>
      <c r="AH80" s="23">
        <v>12</v>
      </c>
      <c r="AI80" s="23">
        <v>12</v>
      </c>
      <c r="AJ80" s="23">
        <v>10</v>
      </c>
      <c r="AK80" s="23">
        <v>10</v>
      </c>
      <c r="AL80" s="23">
        <v>1</v>
      </c>
      <c r="AM80" s="23">
        <v>1</v>
      </c>
      <c r="AN80" s="23">
        <v>1</v>
      </c>
      <c r="AO80" s="23">
        <v>1.4285714285714286</v>
      </c>
      <c r="AP80" s="23">
        <v>1.088235294117647</v>
      </c>
      <c r="AQ80" s="23" t="s">
        <v>618</v>
      </c>
      <c r="AR80" s="23" t="s">
        <v>618</v>
      </c>
      <c r="AS80" s="23" t="s">
        <v>618</v>
      </c>
      <c r="AT80" s="23" t="s">
        <v>49</v>
      </c>
      <c r="AU80" s="23" t="s">
        <v>49</v>
      </c>
      <c r="AV80" s="23" t="s">
        <v>131</v>
      </c>
      <c r="AW80" s="23" t="s">
        <v>49</v>
      </c>
      <c r="AX80" s="23" t="s">
        <v>49</v>
      </c>
      <c r="AY80" s="23" t="s">
        <v>49</v>
      </c>
      <c r="AZ80" s="23" t="s">
        <v>49</v>
      </c>
      <c r="BA80" s="23" t="s">
        <v>49</v>
      </c>
      <c r="BB80" s="23" t="s">
        <v>49</v>
      </c>
      <c r="BC80" s="23" t="s">
        <v>132</v>
      </c>
      <c r="BD80" s="23" t="s">
        <v>164</v>
      </c>
      <c r="BE80" s="23" t="s">
        <v>35</v>
      </c>
      <c r="BF80" s="23" t="s">
        <v>271</v>
      </c>
      <c r="BG80" s="23" t="s">
        <v>272</v>
      </c>
      <c r="BH80" s="24" t="s">
        <v>197</v>
      </c>
      <c r="BI80" s="17" t="s">
        <v>1504</v>
      </c>
    </row>
    <row r="81" spans="1:61" ht="56.25" customHeight="1" x14ac:dyDescent="0.25">
      <c r="A81" s="30" t="s">
        <v>635</v>
      </c>
      <c r="B81" s="16">
        <v>67</v>
      </c>
      <c r="C81" s="17" t="s">
        <v>609</v>
      </c>
      <c r="D81" s="17" t="s">
        <v>324</v>
      </c>
      <c r="E81" s="17" t="s">
        <v>325</v>
      </c>
      <c r="F81" s="17" t="s">
        <v>632</v>
      </c>
      <c r="G81" s="17" t="s">
        <v>633</v>
      </c>
      <c r="H81" s="17" t="s">
        <v>634</v>
      </c>
      <c r="I81" s="30" t="s">
        <v>635</v>
      </c>
      <c r="J81" s="17" t="s">
        <v>636</v>
      </c>
      <c r="K81" s="17" t="s">
        <v>637</v>
      </c>
      <c r="L81" s="39">
        <v>4000</v>
      </c>
      <c r="M81" s="19">
        <v>4261</v>
      </c>
      <c r="N81" s="21">
        <v>1.06525</v>
      </c>
      <c r="O81" s="22" t="s">
        <v>638</v>
      </c>
      <c r="P81" s="23">
        <v>1003</v>
      </c>
      <c r="Q81" s="23">
        <v>2016</v>
      </c>
      <c r="R81" s="23">
        <v>1003</v>
      </c>
      <c r="S81" s="23">
        <v>1060</v>
      </c>
      <c r="T81" s="23">
        <v>1430</v>
      </c>
      <c r="U81" s="23">
        <v>950</v>
      </c>
      <c r="V81" s="23">
        <v>560</v>
      </c>
      <c r="W81" s="23">
        <v>1063</v>
      </c>
      <c r="X81" s="23">
        <v>0</v>
      </c>
      <c r="Y81" s="23">
        <v>1439</v>
      </c>
      <c r="Z81" s="23">
        <v>0</v>
      </c>
      <c r="AA81" s="23">
        <v>1099</v>
      </c>
      <c r="AB81" s="23">
        <v>0</v>
      </c>
      <c r="AC81" s="23">
        <v>660</v>
      </c>
      <c r="AD81" s="23">
        <v>0</v>
      </c>
      <c r="AE81" s="23">
        <v>4261</v>
      </c>
      <c r="AF81" s="23">
        <v>0</v>
      </c>
      <c r="AG81" s="23">
        <v>1063</v>
      </c>
      <c r="AH81" s="23">
        <v>1439</v>
      </c>
      <c r="AI81" s="23">
        <v>1099</v>
      </c>
      <c r="AJ81" s="23">
        <v>660</v>
      </c>
      <c r="AK81" s="23">
        <v>660</v>
      </c>
      <c r="AL81" s="23">
        <v>1.0028301886792452</v>
      </c>
      <c r="AM81" s="23">
        <v>1.0062937062937063</v>
      </c>
      <c r="AN81" s="23">
        <v>1.1568421052631579</v>
      </c>
      <c r="AO81" s="23">
        <v>1.1785714285714286</v>
      </c>
      <c r="AP81" s="23">
        <v>1.06525</v>
      </c>
      <c r="AQ81" s="23">
        <v>5500</v>
      </c>
      <c r="AR81" s="23">
        <v>5500</v>
      </c>
      <c r="AS81" s="23">
        <v>7000</v>
      </c>
      <c r="AT81" s="23" t="s">
        <v>49</v>
      </c>
      <c r="AU81" s="23" t="s">
        <v>131</v>
      </c>
      <c r="AV81" s="23" t="s">
        <v>131</v>
      </c>
      <c r="AW81" s="23" t="s">
        <v>49</v>
      </c>
      <c r="AX81" s="23" t="s">
        <v>49</v>
      </c>
      <c r="AY81" s="23" t="s">
        <v>49</v>
      </c>
      <c r="AZ81" s="23" t="s">
        <v>49</v>
      </c>
      <c r="BA81" s="23" t="s">
        <v>49</v>
      </c>
      <c r="BB81" s="23" t="s">
        <v>49</v>
      </c>
      <c r="BC81" s="23" t="s">
        <v>132</v>
      </c>
      <c r="BD81" s="23" t="s">
        <v>164</v>
      </c>
      <c r="BE81" s="23" t="s">
        <v>35</v>
      </c>
      <c r="BF81" s="23" t="s">
        <v>271</v>
      </c>
      <c r="BG81" s="23" t="s">
        <v>272</v>
      </c>
      <c r="BH81" s="24" t="s">
        <v>197</v>
      </c>
      <c r="BI81" s="17" t="s">
        <v>1505</v>
      </c>
    </row>
    <row r="82" spans="1:61" ht="56.25" customHeight="1" x14ac:dyDescent="0.25">
      <c r="A82" s="17" t="s">
        <v>641</v>
      </c>
      <c r="B82" s="16">
        <v>68</v>
      </c>
      <c r="C82" s="17" t="s">
        <v>609</v>
      </c>
      <c r="D82" s="17" t="s">
        <v>324</v>
      </c>
      <c r="E82" s="17" t="s">
        <v>325</v>
      </c>
      <c r="F82" s="17" t="s">
        <v>436</v>
      </c>
      <c r="G82" s="17" t="s">
        <v>639</v>
      </c>
      <c r="H82" s="17" t="s">
        <v>640</v>
      </c>
      <c r="I82" s="17" t="s">
        <v>641</v>
      </c>
      <c r="J82" s="17" t="s">
        <v>641</v>
      </c>
      <c r="K82" s="17" t="s">
        <v>642</v>
      </c>
      <c r="L82" s="17">
        <v>1</v>
      </c>
      <c r="M82" s="20">
        <v>1</v>
      </c>
      <c r="N82" s="21">
        <v>1</v>
      </c>
      <c r="O82" s="22" t="s">
        <v>643</v>
      </c>
      <c r="P82" s="23" t="s">
        <v>644</v>
      </c>
      <c r="Q82" s="23">
        <v>2016</v>
      </c>
      <c r="R82" s="23">
        <v>0</v>
      </c>
      <c r="S82" s="23">
        <v>0</v>
      </c>
      <c r="T82" s="23">
        <v>0</v>
      </c>
      <c r="U82" s="23">
        <v>0</v>
      </c>
      <c r="V82" s="23">
        <v>1</v>
      </c>
      <c r="W82" s="23">
        <v>0</v>
      </c>
      <c r="X82" s="23">
        <v>0</v>
      </c>
      <c r="Y82" s="23">
        <v>0</v>
      </c>
      <c r="Z82" s="23">
        <v>0</v>
      </c>
      <c r="AA82" s="23">
        <v>0</v>
      </c>
      <c r="AB82" s="23">
        <v>0</v>
      </c>
      <c r="AC82" s="23">
        <v>1</v>
      </c>
      <c r="AD82" s="23">
        <v>0</v>
      </c>
      <c r="AE82" s="23">
        <v>1</v>
      </c>
      <c r="AF82" s="23">
        <v>0</v>
      </c>
      <c r="AG82" s="23">
        <v>0</v>
      </c>
      <c r="AH82" s="23">
        <v>0</v>
      </c>
      <c r="AI82" s="23">
        <v>0</v>
      </c>
      <c r="AJ82" s="23">
        <v>1</v>
      </c>
      <c r="AK82" s="23">
        <v>1</v>
      </c>
      <c r="AL82" s="23" t="e">
        <v>#DIV/0!</v>
      </c>
      <c r="AM82" s="23" t="e">
        <v>#DIV/0!</v>
      </c>
      <c r="AN82" s="23" t="e">
        <v>#DIV/0!</v>
      </c>
      <c r="AO82" s="23">
        <v>1</v>
      </c>
      <c r="AP82" s="23">
        <v>1</v>
      </c>
      <c r="AQ82" s="23" t="s">
        <v>618</v>
      </c>
      <c r="AR82" s="23" t="s">
        <v>618</v>
      </c>
      <c r="AS82" s="23" t="s">
        <v>618</v>
      </c>
      <c r="AT82" s="23" t="s">
        <v>131</v>
      </c>
      <c r="AU82" s="23" t="s">
        <v>49</v>
      </c>
      <c r="AV82" s="23" t="s">
        <v>131</v>
      </c>
      <c r="AW82" s="23" t="s">
        <v>49</v>
      </c>
      <c r="AX82" s="23" t="s">
        <v>49</v>
      </c>
      <c r="AY82" s="23" t="s">
        <v>49</v>
      </c>
      <c r="AZ82" s="23" t="s">
        <v>49</v>
      </c>
      <c r="BA82" s="23" t="s">
        <v>49</v>
      </c>
      <c r="BB82" s="23" t="s">
        <v>49</v>
      </c>
      <c r="BC82" s="23" t="s">
        <v>132</v>
      </c>
      <c r="BD82" s="23" t="s">
        <v>144</v>
      </c>
      <c r="BE82" s="23" t="s">
        <v>35</v>
      </c>
      <c r="BF82" s="23" t="s">
        <v>475</v>
      </c>
      <c r="BG82" s="23" t="s">
        <v>272</v>
      </c>
      <c r="BH82" s="24" t="s">
        <v>197</v>
      </c>
      <c r="BI82" s="17" t="e">
        <v>#N/A</v>
      </c>
    </row>
    <row r="83" spans="1:61" ht="56.25" customHeight="1" x14ac:dyDescent="0.25">
      <c r="A83" s="17" t="s">
        <v>648</v>
      </c>
      <c r="B83" s="16">
        <v>69</v>
      </c>
      <c r="C83" s="17" t="s">
        <v>609</v>
      </c>
      <c r="D83" s="17" t="s">
        <v>324</v>
      </c>
      <c r="E83" s="17" t="s">
        <v>325</v>
      </c>
      <c r="F83" s="17" t="s">
        <v>645</v>
      </c>
      <c r="G83" s="17" t="s">
        <v>646</v>
      </c>
      <c r="H83" s="17" t="s">
        <v>647</v>
      </c>
      <c r="I83" s="17" t="s">
        <v>648</v>
      </c>
      <c r="J83" s="17" t="s">
        <v>649</v>
      </c>
      <c r="K83" s="17" t="s">
        <v>650</v>
      </c>
      <c r="L83" s="17">
        <v>10</v>
      </c>
      <c r="M83" s="20">
        <v>12</v>
      </c>
      <c r="N83" s="21">
        <v>1.2</v>
      </c>
      <c r="O83" s="22" t="s">
        <v>651</v>
      </c>
      <c r="P83" s="23" t="s">
        <v>130</v>
      </c>
      <c r="Q83" s="23">
        <v>2016</v>
      </c>
      <c r="R83" s="23" t="s">
        <v>130</v>
      </c>
      <c r="S83" s="23">
        <v>2</v>
      </c>
      <c r="T83" s="23">
        <v>3</v>
      </c>
      <c r="U83" s="23">
        <v>3</v>
      </c>
      <c r="V83" s="23">
        <v>2</v>
      </c>
      <c r="W83" s="23">
        <v>2</v>
      </c>
      <c r="X83" s="23">
        <v>0</v>
      </c>
      <c r="Y83" s="23">
        <v>3</v>
      </c>
      <c r="Z83" s="23">
        <v>0</v>
      </c>
      <c r="AA83" s="23">
        <v>4</v>
      </c>
      <c r="AB83" s="23">
        <v>0</v>
      </c>
      <c r="AC83" s="23">
        <v>3</v>
      </c>
      <c r="AD83" s="23">
        <v>0</v>
      </c>
      <c r="AE83" s="23">
        <v>12</v>
      </c>
      <c r="AF83" s="23">
        <v>0</v>
      </c>
      <c r="AG83" s="23">
        <v>2</v>
      </c>
      <c r="AH83" s="23">
        <v>3</v>
      </c>
      <c r="AI83" s="23">
        <v>4</v>
      </c>
      <c r="AJ83" s="23">
        <v>3</v>
      </c>
      <c r="AK83" s="23">
        <v>3</v>
      </c>
      <c r="AL83" s="23">
        <v>1</v>
      </c>
      <c r="AM83" s="23">
        <v>1</v>
      </c>
      <c r="AN83" s="23">
        <v>1.3333333333333333</v>
      </c>
      <c r="AO83" s="23">
        <v>1.5</v>
      </c>
      <c r="AP83" s="23">
        <v>1.2</v>
      </c>
      <c r="AQ83" s="23">
        <v>10</v>
      </c>
      <c r="AR83" s="23">
        <v>10</v>
      </c>
      <c r="AS83" s="23">
        <v>10</v>
      </c>
      <c r="AT83" s="23" t="s">
        <v>49</v>
      </c>
      <c r="AU83" s="23" t="s">
        <v>131</v>
      </c>
      <c r="AV83" s="23" t="s">
        <v>131</v>
      </c>
      <c r="AW83" s="23" t="s">
        <v>49</v>
      </c>
      <c r="AX83" s="23" t="s">
        <v>49</v>
      </c>
      <c r="AY83" s="23" t="s">
        <v>49</v>
      </c>
      <c r="AZ83" s="23" t="s">
        <v>49</v>
      </c>
      <c r="BA83" s="23" t="s">
        <v>49</v>
      </c>
      <c r="BB83" s="23" t="s">
        <v>49</v>
      </c>
      <c r="BC83" s="23" t="s">
        <v>132</v>
      </c>
      <c r="BD83" s="23" t="s">
        <v>144</v>
      </c>
      <c r="BE83" s="23" t="s">
        <v>35</v>
      </c>
      <c r="BF83" s="23" t="s">
        <v>271</v>
      </c>
      <c r="BG83" s="23" t="s">
        <v>272</v>
      </c>
      <c r="BH83" s="24" t="s">
        <v>135</v>
      </c>
      <c r="BI83" s="17" t="s">
        <v>1506</v>
      </c>
    </row>
    <row r="84" spans="1:61" ht="56.25" customHeight="1" x14ac:dyDescent="0.25">
      <c r="A84" s="17" t="s">
        <v>656</v>
      </c>
      <c r="B84" s="16">
        <v>72</v>
      </c>
      <c r="C84" s="17" t="s">
        <v>652</v>
      </c>
      <c r="D84" s="17" t="s">
        <v>121</v>
      </c>
      <c r="E84" s="17" t="s">
        <v>122</v>
      </c>
      <c r="F84" s="17" t="s">
        <v>653</v>
      </c>
      <c r="G84" s="17" t="s">
        <v>654</v>
      </c>
      <c r="H84" s="17" t="s">
        <v>655</v>
      </c>
      <c r="I84" s="17" t="s">
        <v>656</v>
      </c>
      <c r="J84" s="17" t="s">
        <v>657</v>
      </c>
      <c r="K84" s="17" t="s">
        <v>658</v>
      </c>
      <c r="L84" s="17">
        <v>1</v>
      </c>
      <c r="M84" s="20">
        <v>1</v>
      </c>
      <c r="N84" s="21">
        <v>1</v>
      </c>
      <c r="O84" s="22" t="s">
        <v>659</v>
      </c>
      <c r="P84" s="23">
        <v>0</v>
      </c>
      <c r="Q84" s="23">
        <v>2016</v>
      </c>
      <c r="R84" s="23">
        <v>0</v>
      </c>
      <c r="S84" s="23">
        <v>0</v>
      </c>
      <c r="T84" s="23">
        <v>1</v>
      </c>
      <c r="U84" s="23">
        <v>0</v>
      </c>
      <c r="V84" s="23">
        <v>0</v>
      </c>
      <c r="W84" s="23">
        <v>0</v>
      </c>
      <c r="X84" s="23">
        <v>0</v>
      </c>
      <c r="Y84" s="23">
        <v>1</v>
      </c>
      <c r="Z84" s="23">
        <v>0</v>
      </c>
      <c r="AA84" s="23">
        <v>0</v>
      </c>
      <c r="AB84" s="23">
        <v>0</v>
      </c>
      <c r="AC84" s="23">
        <v>0</v>
      </c>
      <c r="AD84" s="23">
        <v>0</v>
      </c>
      <c r="AE84" s="23">
        <v>1</v>
      </c>
      <c r="AF84" s="23">
        <v>0</v>
      </c>
      <c r="AG84" s="23">
        <v>0</v>
      </c>
      <c r="AH84" s="23">
        <v>1</v>
      </c>
      <c r="AI84" s="23">
        <v>0</v>
      </c>
      <c r="AJ84" s="23">
        <v>0</v>
      </c>
      <c r="AK84" s="23">
        <v>0</v>
      </c>
      <c r="AL84" s="23" t="e">
        <v>#DIV/0!</v>
      </c>
      <c r="AM84" s="23">
        <v>1</v>
      </c>
      <c r="AN84" s="23" t="e">
        <v>#DIV/0!</v>
      </c>
      <c r="AO84" s="23" t="e">
        <v>#DIV/0!</v>
      </c>
      <c r="AP84" s="23">
        <v>1</v>
      </c>
      <c r="AQ84" s="23">
        <v>0</v>
      </c>
      <c r="AR84" s="23">
        <v>0</v>
      </c>
      <c r="AS84" s="23">
        <v>0</v>
      </c>
      <c r="AT84" s="23" t="s">
        <v>49</v>
      </c>
      <c r="AU84" s="23" t="s">
        <v>131</v>
      </c>
      <c r="AV84" s="23" t="s">
        <v>131</v>
      </c>
      <c r="AW84" s="23" t="s">
        <v>49</v>
      </c>
      <c r="AX84" s="23" t="s">
        <v>49</v>
      </c>
      <c r="AY84" s="23" t="s">
        <v>49</v>
      </c>
      <c r="AZ84" s="23" t="s">
        <v>49</v>
      </c>
      <c r="BA84" s="23" t="s">
        <v>49</v>
      </c>
      <c r="BB84" s="23" t="s">
        <v>49</v>
      </c>
      <c r="BC84" s="23" t="s">
        <v>132</v>
      </c>
      <c r="BD84" s="23" t="s">
        <v>164</v>
      </c>
      <c r="BE84" s="23" t="s">
        <v>35</v>
      </c>
      <c r="BF84" s="23" t="s">
        <v>475</v>
      </c>
      <c r="BG84" s="23" t="s">
        <v>272</v>
      </c>
      <c r="BH84" s="24" t="s">
        <v>135</v>
      </c>
      <c r="BI84" s="17" t="s">
        <v>1507</v>
      </c>
    </row>
    <row r="85" spans="1:61" ht="56.25" customHeight="1" x14ac:dyDescent="0.25">
      <c r="A85" s="17" t="s">
        <v>662</v>
      </c>
      <c r="B85" s="16">
        <v>73</v>
      </c>
      <c r="C85" s="17" t="s">
        <v>652</v>
      </c>
      <c r="D85" s="17" t="s">
        <v>324</v>
      </c>
      <c r="E85" s="17" t="s">
        <v>325</v>
      </c>
      <c r="F85" s="17" t="s">
        <v>590</v>
      </c>
      <c r="G85" s="17" t="s">
        <v>660</v>
      </c>
      <c r="H85" s="17" t="s">
        <v>661</v>
      </c>
      <c r="I85" s="17" t="s">
        <v>662</v>
      </c>
      <c r="J85" s="17" t="s">
        <v>663</v>
      </c>
      <c r="K85" s="17" t="s">
        <v>664</v>
      </c>
      <c r="L85" s="17">
        <v>1</v>
      </c>
      <c r="M85" s="20">
        <v>1</v>
      </c>
      <c r="N85" s="21">
        <v>1</v>
      </c>
      <c r="O85" s="22" t="s">
        <v>665</v>
      </c>
      <c r="P85" s="23">
        <v>0</v>
      </c>
      <c r="Q85" s="23">
        <v>2016</v>
      </c>
      <c r="R85" s="23">
        <v>0</v>
      </c>
      <c r="S85" s="23">
        <v>0.1</v>
      </c>
      <c r="T85" s="23">
        <v>0.4</v>
      </c>
      <c r="U85" s="23">
        <v>0.3</v>
      </c>
      <c r="V85" s="23">
        <v>0.2</v>
      </c>
      <c r="W85" s="23">
        <v>0</v>
      </c>
      <c r="X85" s="23">
        <v>0.1</v>
      </c>
      <c r="Y85" s="23">
        <v>0</v>
      </c>
      <c r="Z85" s="23">
        <v>0.4</v>
      </c>
      <c r="AA85" s="23">
        <v>0</v>
      </c>
      <c r="AB85" s="23">
        <v>0.3</v>
      </c>
      <c r="AC85" s="23">
        <v>0</v>
      </c>
      <c r="AD85" s="23">
        <v>0.2</v>
      </c>
      <c r="AE85" s="23">
        <v>0</v>
      </c>
      <c r="AF85" s="23">
        <v>1</v>
      </c>
      <c r="AG85" s="23">
        <v>0.1</v>
      </c>
      <c r="AH85" s="23">
        <v>0.4</v>
      </c>
      <c r="AI85" s="23">
        <v>0.3</v>
      </c>
      <c r="AJ85" s="23">
        <v>0.2</v>
      </c>
      <c r="AK85" s="23">
        <v>0.2</v>
      </c>
      <c r="AL85" s="23">
        <v>1</v>
      </c>
      <c r="AM85" s="23">
        <v>1</v>
      </c>
      <c r="AN85" s="23">
        <v>1</v>
      </c>
      <c r="AO85" s="23">
        <v>1</v>
      </c>
      <c r="AP85" s="23">
        <v>1</v>
      </c>
      <c r="AQ85" s="23">
        <v>0</v>
      </c>
      <c r="AR85" s="23">
        <v>0</v>
      </c>
      <c r="AS85" s="23">
        <v>0</v>
      </c>
      <c r="AT85" s="23" t="s">
        <v>49</v>
      </c>
      <c r="AU85" s="23" t="s">
        <v>49</v>
      </c>
      <c r="AV85" s="23" t="s">
        <v>131</v>
      </c>
      <c r="AW85" s="23" t="s">
        <v>49</v>
      </c>
      <c r="AX85" s="23" t="s">
        <v>49</v>
      </c>
      <c r="AY85" s="23" t="s">
        <v>49</v>
      </c>
      <c r="AZ85" s="23" t="s">
        <v>49</v>
      </c>
      <c r="BA85" s="23" t="s">
        <v>49</v>
      </c>
      <c r="BB85" s="23" t="s">
        <v>49</v>
      </c>
      <c r="BC85" s="23" t="s">
        <v>132</v>
      </c>
      <c r="BD85" s="23" t="s">
        <v>144</v>
      </c>
      <c r="BE85" s="23" t="s">
        <v>35</v>
      </c>
      <c r="BF85" s="23" t="s">
        <v>475</v>
      </c>
      <c r="BG85" s="23" t="s">
        <v>272</v>
      </c>
      <c r="BH85" s="24" t="s">
        <v>135</v>
      </c>
      <c r="BI85" s="17" t="e">
        <v>#N/A</v>
      </c>
    </row>
    <row r="86" spans="1:61" ht="56.25" customHeight="1" x14ac:dyDescent="0.25">
      <c r="A86" s="30" t="s">
        <v>668</v>
      </c>
      <c r="B86" s="16">
        <v>74</v>
      </c>
      <c r="C86" s="17" t="s">
        <v>652</v>
      </c>
      <c r="D86" s="17" t="s">
        <v>324</v>
      </c>
      <c r="E86" s="17" t="s">
        <v>325</v>
      </c>
      <c r="F86" s="17" t="s">
        <v>522</v>
      </c>
      <c r="G86" s="17" t="s">
        <v>666</v>
      </c>
      <c r="H86" s="17" t="s">
        <v>667</v>
      </c>
      <c r="I86" s="30" t="s">
        <v>668</v>
      </c>
      <c r="J86" s="17" t="s">
        <v>669</v>
      </c>
      <c r="K86" s="17" t="s">
        <v>670</v>
      </c>
      <c r="L86" s="17">
        <v>1</v>
      </c>
      <c r="M86" s="20">
        <v>1</v>
      </c>
      <c r="N86" s="21">
        <v>1</v>
      </c>
      <c r="O86" s="22" t="s">
        <v>671</v>
      </c>
      <c r="P86" s="23">
        <v>0</v>
      </c>
      <c r="Q86" s="23">
        <v>2016</v>
      </c>
      <c r="R86" s="23">
        <v>0</v>
      </c>
      <c r="S86" s="23">
        <v>0.3</v>
      </c>
      <c r="T86" s="23">
        <v>0.3</v>
      </c>
      <c r="U86" s="23">
        <v>0.3</v>
      </c>
      <c r="V86" s="23">
        <v>0.1</v>
      </c>
      <c r="W86" s="23">
        <v>0.3</v>
      </c>
      <c r="X86" s="23">
        <v>0</v>
      </c>
      <c r="Y86" s="23">
        <v>0.3</v>
      </c>
      <c r="Z86" s="23">
        <v>0</v>
      </c>
      <c r="AA86" s="23">
        <v>0.3</v>
      </c>
      <c r="AB86" s="23">
        <v>0</v>
      </c>
      <c r="AC86" s="23">
        <v>0.1</v>
      </c>
      <c r="AD86" s="23">
        <v>0</v>
      </c>
      <c r="AE86" s="23">
        <v>1</v>
      </c>
      <c r="AF86" s="23">
        <v>0</v>
      </c>
      <c r="AG86" s="23">
        <v>0.3</v>
      </c>
      <c r="AH86" s="23">
        <v>0.3</v>
      </c>
      <c r="AI86" s="23">
        <v>0.3</v>
      </c>
      <c r="AJ86" s="23">
        <v>0.1</v>
      </c>
      <c r="AK86" s="23">
        <v>0.1</v>
      </c>
      <c r="AL86" s="23">
        <v>1</v>
      </c>
      <c r="AM86" s="23">
        <v>1</v>
      </c>
      <c r="AN86" s="23">
        <v>1</v>
      </c>
      <c r="AO86" s="23">
        <v>1</v>
      </c>
      <c r="AP86" s="23">
        <v>1</v>
      </c>
      <c r="AQ86" s="23">
        <v>0</v>
      </c>
      <c r="AR86" s="23">
        <v>0</v>
      </c>
      <c r="AS86" s="23">
        <v>0</v>
      </c>
      <c r="AT86" s="23" t="s">
        <v>49</v>
      </c>
      <c r="AU86" s="23" t="s">
        <v>49</v>
      </c>
      <c r="AV86" s="23" t="s">
        <v>131</v>
      </c>
      <c r="AW86" s="23" t="s">
        <v>49</v>
      </c>
      <c r="AX86" s="23" t="s">
        <v>49</v>
      </c>
      <c r="AY86" s="23" t="s">
        <v>49</v>
      </c>
      <c r="AZ86" s="23" t="s">
        <v>49</v>
      </c>
      <c r="BA86" s="23" t="s">
        <v>49</v>
      </c>
      <c r="BB86" s="23" t="s">
        <v>49</v>
      </c>
      <c r="BC86" s="23" t="s">
        <v>132</v>
      </c>
      <c r="BD86" s="23" t="s">
        <v>144</v>
      </c>
      <c r="BE86" s="23" t="s">
        <v>35</v>
      </c>
      <c r="BF86" s="23" t="s">
        <v>271</v>
      </c>
      <c r="BG86" s="23" t="s">
        <v>272</v>
      </c>
      <c r="BH86" s="24" t="s">
        <v>197</v>
      </c>
      <c r="BI86" s="17" t="e">
        <v>#N/A</v>
      </c>
    </row>
    <row r="87" spans="1:61" ht="56.25" customHeight="1" x14ac:dyDescent="0.25">
      <c r="A87" s="17" t="s">
        <v>674</v>
      </c>
      <c r="B87" s="16">
        <v>75</v>
      </c>
      <c r="C87" s="17" t="s">
        <v>652</v>
      </c>
      <c r="D87" s="17" t="s">
        <v>324</v>
      </c>
      <c r="E87" s="17" t="s">
        <v>325</v>
      </c>
      <c r="F87" s="17" t="s">
        <v>137</v>
      </c>
      <c r="G87" s="17" t="s">
        <v>672</v>
      </c>
      <c r="H87" s="17" t="s">
        <v>673</v>
      </c>
      <c r="I87" s="17" t="s">
        <v>674</v>
      </c>
      <c r="J87" s="17" t="s">
        <v>675</v>
      </c>
      <c r="K87" s="17" t="s">
        <v>676</v>
      </c>
      <c r="L87" s="17">
        <v>20</v>
      </c>
      <c r="M87" s="20">
        <v>20</v>
      </c>
      <c r="N87" s="21">
        <v>1</v>
      </c>
      <c r="O87" s="22" t="s">
        <v>677</v>
      </c>
      <c r="P87" s="23">
        <v>0</v>
      </c>
      <c r="Q87" s="23">
        <v>2016</v>
      </c>
      <c r="R87" s="23">
        <v>0</v>
      </c>
      <c r="S87" s="23">
        <v>2</v>
      </c>
      <c r="T87" s="23">
        <v>8</v>
      </c>
      <c r="U87" s="23">
        <v>5</v>
      </c>
      <c r="V87" s="23">
        <v>5</v>
      </c>
      <c r="W87" s="23">
        <v>2</v>
      </c>
      <c r="X87" s="23">
        <v>0</v>
      </c>
      <c r="Y87" s="23">
        <v>8</v>
      </c>
      <c r="Z87" s="23">
        <v>0</v>
      </c>
      <c r="AA87" s="23">
        <v>5</v>
      </c>
      <c r="AB87" s="23">
        <v>0</v>
      </c>
      <c r="AC87" s="23">
        <v>5</v>
      </c>
      <c r="AD87" s="23">
        <v>0</v>
      </c>
      <c r="AE87" s="23">
        <v>20</v>
      </c>
      <c r="AF87" s="23">
        <v>0</v>
      </c>
      <c r="AG87" s="23">
        <v>2</v>
      </c>
      <c r="AH87" s="23">
        <v>8</v>
      </c>
      <c r="AI87" s="23">
        <v>5</v>
      </c>
      <c r="AJ87" s="23">
        <v>5</v>
      </c>
      <c r="AK87" s="23">
        <v>5</v>
      </c>
      <c r="AL87" s="23">
        <v>1</v>
      </c>
      <c r="AM87" s="23">
        <v>1</v>
      </c>
      <c r="AN87" s="23">
        <v>1</v>
      </c>
      <c r="AO87" s="23">
        <v>1</v>
      </c>
      <c r="AP87" s="23">
        <v>1</v>
      </c>
      <c r="AQ87" s="23">
        <v>20</v>
      </c>
      <c r="AR87" s="23">
        <v>20</v>
      </c>
      <c r="AS87" s="23">
        <v>0</v>
      </c>
      <c r="AT87" s="23" t="s">
        <v>49</v>
      </c>
      <c r="AU87" s="23" t="s">
        <v>49</v>
      </c>
      <c r="AV87" s="23" t="s">
        <v>131</v>
      </c>
      <c r="AW87" s="23" t="s">
        <v>49</v>
      </c>
      <c r="AX87" s="23" t="s">
        <v>49</v>
      </c>
      <c r="AY87" s="23" t="s">
        <v>49</v>
      </c>
      <c r="AZ87" s="23" t="s">
        <v>49</v>
      </c>
      <c r="BA87" s="23" t="s">
        <v>49</v>
      </c>
      <c r="BB87" s="23" t="s">
        <v>49</v>
      </c>
      <c r="BC87" s="23" t="s">
        <v>132</v>
      </c>
      <c r="BD87" s="23" t="s">
        <v>144</v>
      </c>
      <c r="BE87" s="23" t="s">
        <v>35</v>
      </c>
      <c r="BF87" s="23" t="s">
        <v>271</v>
      </c>
      <c r="BG87" s="23" t="s">
        <v>272</v>
      </c>
      <c r="BH87" s="24" t="s">
        <v>135</v>
      </c>
      <c r="BI87" s="17" t="e">
        <v>#N/A</v>
      </c>
    </row>
    <row r="88" spans="1:61" ht="56.25" customHeight="1" x14ac:dyDescent="0.25">
      <c r="A88" s="17" t="s">
        <v>681</v>
      </c>
      <c r="B88" s="16">
        <v>76</v>
      </c>
      <c r="C88" s="17" t="s">
        <v>652</v>
      </c>
      <c r="D88" s="17" t="s">
        <v>324</v>
      </c>
      <c r="E88" s="17" t="s">
        <v>535</v>
      </c>
      <c r="F88" s="17" t="s">
        <v>678</v>
      </c>
      <c r="G88" s="17" t="s">
        <v>679</v>
      </c>
      <c r="H88" s="17" t="s">
        <v>680</v>
      </c>
      <c r="I88" s="17" t="s">
        <v>681</v>
      </c>
      <c r="J88" s="17" t="s">
        <v>682</v>
      </c>
      <c r="K88" s="17" t="s">
        <v>683</v>
      </c>
      <c r="L88" s="17">
        <v>1</v>
      </c>
      <c r="M88" s="20">
        <v>1</v>
      </c>
      <c r="N88" s="21">
        <v>1</v>
      </c>
      <c r="O88" s="22" t="s">
        <v>684</v>
      </c>
      <c r="P88" s="23">
        <v>0</v>
      </c>
      <c r="Q88" s="23">
        <v>2016</v>
      </c>
      <c r="R88" s="23">
        <v>0</v>
      </c>
      <c r="S88" s="23">
        <v>0</v>
      </c>
      <c r="T88" s="23">
        <v>0</v>
      </c>
      <c r="U88" s="23">
        <v>0</v>
      </c>
      <c r="V88" s="23">
        <v>1</v>
      </c>
      <c r="W88" s="23">
        <v>0.6</v>
      </c>
      <c r="X88" s="23">
        <v>0</v>
      </c>
      <c r="Y88" s="23">
        <v>0.1</v>
      </c>
      <c r="Z88" s="23">
        <v>0</v>
      </c>
      <c r="AA88" s="23">
        <v>0.1</v>
      </c>
      <c r="AB88" s="23">
        <v>0</v>
      </c>
      <c r="AC88" s="23">
        <v>0.1</v>
      </c>
      <c r="AD88" s="23">
        <v>0</v>
      </c>
      <c r="AE88" s="23">
        <v>0.7</v>
      </c>
      <c r="AF88" s="23">
        <v>0</v>
      </c>
      <c r="AG88" s="23">
        <v>0.6</v>
      </c>
      <c r="AH88" s="23">
        <v>0.1</v>
      </c>
      <c r="AI88" s="23">
        <v>0.1</v>
      </c>
      <c r="AJ88" s="23">
        <v>0.1</v>
      </c>
      <c r="AK88" s="23">
        <v>0.1</v>
      </c>
      <c r="AL88" s="23">
        <v>1</v>
      </c>
      <c r="AM88" s="23">
        <v>1</v>
      </c>
      <c r="AN88" s="23">
        <v>1</v>
      </c>
      <c r="AO88" s="23">
        <v>1</v>
      </c>
      <c r="AP88" s="23">
        <v>0.7</v>
      </c>
      <c r="AQ88" s="23">
        <v>1</v>
      </c>
      <c r="AR88" s="23">
        <v>0</v>
      </c>
      <c r="AS88" s="23">
        <v>0</v>
      </c>
      <c r="AT88" s="23"/>
      <c r="AU88" s="23" t="s">
        <v>49</v>
      </c>
      <c r="AV88" s="23" t="s">
        <v>131</v>
      </c>
      <c r="AW88" s="23" t="s">
        <v>49</v>
      </c>
      <c r="AX88" s="23" t="s">
        <v>49</v>
      </c>
      <c r="AY88" s="23" t="s">
        <v>49</v>
      </c>
      <c r="AZ88" s="23" t="s">
        <v>49</v>
      </c>
      <c r="BA88" s="23" t="s">
        <v>49</v>
      </c>
      <c r="BB88" s="23" t="s">
        <v>49</v>
      </c>
      <c r="BC88" s="23" t="s">
        <v>132</v>
      </c>
      <c r="BD88" s="23" t="s">
        <v>164</v>
      </c>
      <c r="BE88" s="23" t="s">
        <v>35</v>
      </c>
      <c r="BF88" s="23" t="s">
        <v>271</v>
      </c>
      <c r="BG88" s="23" t="s">
        <v>272</v>
      </c>
      <c r="BH88" s="24" t="s">
        <v>135</v>
      </c>
      <c r="BI88" s="17" t="e">
        <v>#N/A</v>
      </c>
    </row>
    <row r="89" spans="1:61" ht="56.25" customHeight="1" x14ac:dyDescent="0.25">
      <c r="A89" s="17" t="s">
        <v>687</v>
      </c>
      <c r="B89" s="16">
        <v>77</v>
      </c>
      <c r="C89" s="17" t="s">
        <v>652</v>
      </c>
      <c r="D89" s="17" t="s">
        <v>324</v>
      </c>
      <c r="E89" s="17" t="s">
        <v>535</v>
      </c>
      <c r="F89" s="17" t="s">
        <v>610</v>
      </c>
      <c r="G89" s="17" t="s">
        <v>685</v>
      </c>
      <c r="H89" s="17" t="s">
        <v>686</v>
      </c>
      <c r="I89" s="17" t="s">
        <v>687</v>
      </c>
      <c r="J89" s="17" t="s">
        <v>688</v>
      </c>
      <c r="K89" s="17" t="s">
        <v>689</v>
      </c>
      <c r="L89" s="17">
        <v>1</v>
      </c>
      <c r="M89" s="20">
        <v>1</v>
      </c>
      <c r="N89" s="21">
        <v>1</v>
      </c>
      <c r="O89" s="22" t="s">
        <v>690</v>
      </c>
      <c r="P89" s="23">
        <v>0</v>
      </c>
      <c r="Q89" s="23">
        <v>2016</v>
      </c>
      <c r="R89" s="23">
        <v>0</v>
      </c>
      <c r="S89" s="23">
        <v>0</v>
      </c>
      <c r="T89" s="23">
        <v>0.3</v>
      </c>
      <c r="U89" s="23">
        <v>0.3</v>
      </c>
      <c r="V89" s="23">
        <v>0.4</v>
      </c>
      <c r="W89" s="23">
        <v>0</v>
      </c>
      <c r="X89" s="23">
        <v>0</v>
      </c>
      <c r="Y89" s="23">
        <v>0.3</v>
      </c>
      <c r="Z89" s="23">
        <v>0</v>
      </c>
      <c r="AA89" s="23">
        <v>0.3</v>
      </c>
      <c r="AB89" s="23">
        <v>0</v>
      </c>
      <c r="AC89" s="23">
        <v>0.4</v>
      </c>
      <c r="AD89" s="23">
        <v>0</v>
      </c>
      <c r="AE89" s="23">
        <v>1</v>
      </c>
      <c r="AF89" s="23">
        <v>0</v>
      </c>
      <c r="AG89" s="23">
        <v>0</v>
      </c>
      <c r="AH89" s="23">
        <v>0.3</v>
      </c>
      <c r="AI89" s="23">
        <v>0.3</v>
      </c>
      <c r="AJ89" s="23">
        <v>0.4</v>
      </c>
      <c r="AK89" s="23">
        <v>0.4</v>
      </c>
      <c r="AL89" s="23" t="e">
        <v>#DIV/0!</v>
      </c>
      <c r="AM89" s="23">
        <v>1</v>
      </c>
      <c r="AN89" s="23">
        <v>1</v>
      </c>
      <c r="AO89" s="23">
        <v>1</v>
      </c>
      <c r="AP89" s="23">
        <v>1</v>
      </c>
      <c r="AQ89" s="23">
        <v>1</v>
      </c>
      <c r="AR89" s="23">
        <v>0</v>
      </c>
      <c r="AS89" s="23">
        <v>0</v>
      </c>
      <c r="AT89" s="23"/>
      <c r="AU89" s="23" t="s">
        <v>49</v>
      </c>
      <c r="AV89" s="23" t="s">
        <v>131</v>
      </c>
      <c r="AW89" s="23" t="s">
        <v>49</v>
      </c>
      <c r="AX89" s="23" t="s">
        <v>49</v>
      </c>
      <c r="AY89" s="23" t="s">
        <v>49</v>
      </c>
      <c r="AZ89" s="23" t="s">
        <v>49</v>
      </c>
      <c r="BA89" s="23" t="s">
        <v>49</v>
      </c>
      <c r="BB89" s="23" t="s">
        <v>49</v>
      </c>
      <c r="BC89" s="23" t="s">
        <v>132</v>
      </c>
      <c r="BD89" s="23" t="s">
        <v>164</v>
      </c>
      <c r="BE89" s="23" t="s">
        <v>35</v>
      </c>
      <c r="BF89" s="23" t="s">
        <v>271</v>
      </c>
      <c r="BG89" s="23" t="s">
        <v>272</v>
      </c>
      <c r="BH89" s="24" t="s">
        <v>135</v>
      </c>
      <c r="BI89" s="17" t="e">
        <v>#N/A</v>
      </c>
    </row>
    <row r="90" spans="1:61" ht="56.25" customHeight="1" x14ac:dyDescent="0.25">
      <c r="A90" s="17" t="s">
        <v>693</v>
      </c>
      <c r="B90" s="16">
        <v>78</v>
      </c>
      <c r="C90" s="17" t="s">
        <v>652</v>
      </c>
      <c r="D90" s="17" t="s">
        <v>324</v>
      </c>
      <c r="E90" s="17" t="s">
        <v>535</v>
      </c>
      <c r="F90" s="17" t="s">
        <v>678</v>
      </c>
      <c r="G90" s="17" t="s">
        <v>691</v>
      </c>
      <c r="H90" s="17" t="s">
        <v>692</v>
      </c>
      <c r="I90" s="17" t="s">
        <v>693</v>
      </c>
      <c r="J90" s="17" t="s">
        <v>694</v>
      </c>
      <c r="K90" s="17" t="s">
        <v>695</v>
      </c>
      <c r="L90" s="17">
        <v>1</v>
      </c>
      <c r="M90" s="20">
        <v>1</v>
      </c>
      <c r="N90" s="21">
        <v>1</v>
      </c>
      <c r="O90" s="22" t="s">
        <v>696</v>
      </c>
      <c r="P90" s="23">
        <v>0</v>
      </c>
      <c r="Q90" s="23">
        <v>2016</v>
      </c>
      <c r="R90" s="23">
        <v>0</v>
      </c>
      <c r="S90" s="23">
        <v>0</v>
      </c>
      <c r="T90" s="23">
        <v>0.3</v>
      </c>
      <c r="U90" s="23">
        <v>0.3</v>
      </c>
      <c r="V90" s="23">
        <v>0.4</v>
      </c>
      <c r="W90" s="23">
        <v>0</v>
      </c>
      <c r="X90" s="23">
        <v>0</v>
      </c>
      <c r="Y90" s="23">
        <v>0.3</v>
      </c>
      <c r="Z90" s="23">
        <v>0</v>
      </c>
      <c r="AA90" s="23">
        <v>0.3</v>
      </c>
      <c r="AB90" s="23">
        <v>0</v>
      </c>
      <c r="AC90" s="23">
        <v>0.4</v>
      </c>
      <c r="AD90" s="23">
        <v>0</v>
      </c>
      <c r="AE90" s="23">
        <v>1</v>
      </c>
      <c r="AF90" s="23">
        <v>0</v>
      </c>
      <c r="AG90" s="23">
        <v>0</v>
      </c>
      <c r="AH90" s="23">
        <v>0.3</v>
      </c>
      <c r="AI90" s="23">
        <v>0.3</v>
      </c>
      <c r="AJ90" s="23">
        <v>0.4</v>
      </c>
      <c r="AK90" s="23">
        <v>0.4</v>
      </c>
      <c r="AL90" s="23" t="e">
        <v>#DIV/0!</v>
      </c>
      <c r="AM90" s="23">
        <v>1</v>
      </c>
      <c r="AN90" s="23">
        <v>1</v>
      </c>
      <c r="AO90" s="23">
        <v>1</v>
      </c>
      <c r="AP90" s="23">
        <v>1</v>
      </c>
      <c r="AQ90" s="23">
        <v>1</v>
      </c>
      <c r="AR90" s="23">
        <v>1</v>
      </c>
      <c r="AS90" s="23">
        <v>1</v>
      </c>
      <c r="AT90" s="23"/>
      <c r="AU90" s="23" t="s">
        <v>131</v>
      </c>
      <c r="AV90" s="23" t="s">
        <v>131</v>
      </c>
      <c r="AW90" s="23" t="s">
        <v>49</v>
      </c>
      <c r="AX90" s="23" t="s">
        <v>49</v>
      </c>
      <c r="AY90" s="23" t="s">
        <v>49</v>
      </c>
      <c r="AZ90" s="23" t="s">
        <v>49</v>
      </c>
      <c r="BA90" s="23" t="s">
        <v>49</v>
      </c>
      <c r="BB90" s="23" t="s">
        <v>49</v>
      </c>
      <c r="BC90" s="23" t="s">
        <v>132</v>
      </c>
      <c r="BD90" s="23" t="s">
        <v>144</v>
      </c>
      <c r="BE90" s="23" t="s">
        <v>35</v>
      </c>
      <c r="BF90" s="23" t="s">
        <v>271</v>
      </c>
      <c r="BG90" s="23" t="s">
        <v>272</v>
      </c>
      <c r="BH90" s="24" t="s">
        <v>135</v>
      </c>
      <c r="BI90" s="17" t="s">
        <v>1508</v>
      </c>
    </row>
    <row r="91" spans="1:61" ht="56.25" customHeight="1" x14ac:dyDescent="0.25">
      <c r="A91" s="30" t="s">
        <v>699</v>
      </c>
      <c r="B91" s="16">
        <v>79</v>
      </c>
      <c r="C91" s="17" t="s">
        <v>652</v>
      </c>
      <c r="D91" s="17" t="s">
        <v>324</v>
      </c>
      <c r="E91" s="17" t="s">
        <v>535</v>
      </c>
      <c r="F91" s="17" t="s">
        <v>542</v>
      </c>
      <c r="G91" s="17" t="s">
        <v>697</v>
      </c>
      <c r="H91" s="17" t="s">
        <v>698</v>
      </c>
      <c r="I91" s="30" t="s">
        <v>699</v>
      </c>
      <c r="J91" s="17" t="s">
        <v>700</v>
      </c>
      <c r="K91" s="17" t="s">
        <v>701</v>
      </c>
      <c r="L91" s="40">
        <v>3.9600000000000003E-2</v>
      </c>
      <c r="M91" s="41">
        <v>3.9599999999999996E-2</v>
      </c>
      <c r="N91" s="21">
        <v>1</v>
      </c>
      <c r="O91" s="22" t="s">
        <v>702</v>
      </c>
      <c r="P91" s="23">
        <v>0</v>
      </c>
      <c r="Q91" s="23">
        <v>2016</v>
      </c>
      <c r="R91" s="23">
        <v>0</v>
      </c>
      <c r="S91" s="23">
        <v>0</v>
      </c>
      <c r="T91" s="23">
        <v>0.01</v>
      </c>
      <c r="U91" s="23">
        <v>0.01</v>
      </c>
      <c r="V91" s="23">
        <v>0.03</v>
      </c>
      <c r="W91" s="23">
        <v>0</v>
      </c>
      <c r="X91" s="23">
        <v>0</v>
      </c>
      <c r="Y91" s="23">
        <v>0.01</v>
      </c>
      <c r="Z91" s="23">
        <v>0</v>
      </c>
      <c r="AA91" s="23">
        <v>0.01</v>
      </c>
      <c r="AB91" s="23">
        <v>0</v>
      </c>
      <c r="AC91" s="23">
        <v>0.03</v>
      </c>
      <c r="AD91" s="23">
        <v>0</v>
      </c>
      <c r="AE91" s="23">
        <v>0.05</v>
      </c>
      <c r="AF91" s="23">
        <v>0</v>
      </c>
      <c r="AG91" s="23" t="e">
        <v>#DIV/0!</v>
      </c>
      <c r="AH91" s="23" t="e">
        <v>#DIV/0!</v>
      </c>
      <c r="AI91" s="23" t="e">
        <v>#DIV/0!</v>
      </c>
      <c r="AJ91" s="23" t="e">
        <v>#DIV/0!</v>
      </c>
      <c r="AK91" s="23" t="e">
        <v>#DIV/0!</v>
      </c>
      <c r="AL91" s="23" t="e">
        <v>#DIV/0!</v>
      </c>
      <c r="AM91" s="23" t="e">
        <v>#DIV/0!</v>
      </c>
      <c r="AN91" s="23" t="e">
        <v>#DIV/0!</v>
      </c>
      <c r="AO91" s="23" t="e">
        <v>#DIV/0!</v>
      </c>
      <c r="AP91" s="23" t="e">
        <v>#DIV/0!</v>
      </c>
      <c r="AQ91" s="23">
        <v>0.05</v>
      </c>
      <c r="AR91" s="23">
        <v>0.05</v>
      </c>
      <c r="AS91" s="23">
        <v>0</v>
      </c>
      <c r="AT91" s="23" t="s">
        <v>131</v>
      </c>
      <c r="AU91" s="23" t="s">
        <v>49</v>
      </c>
      <c r="AV91" s="23" t="s">
        <v>131</v>
      </c>
      <c r="AW91" s="23" t="s">
        <v>49</v>
      </c>
      <c r="AX91" s="23" t="s">
        <v>49</v>
      </c>
      <c r="AY91" s="23" t="s">
        <v>49</v>
      </c>
      <c r="AZ91" s="23" t="s">
        <v>49</v>
      </c>
      <c r="BA91" s="23" t="s">
        <v>49</v>
      </c>
      <c r="BB91" s="23" t="s">
        <v>49</v>
      </c>
      <c r="BC91" s="23" t="s">
        <v>132</v>
      </c>
      <c r="BD91" s="23" t="s">
        <v>164</v>
      </c>
      <c r="BE91" s="23" t="s">
        <v>171</v>
      </c>
      <c r="BF91" s="23" t="s">
        <v>271</v>
      </c>
      <c r="BG91" s="23" t="s">
        <v>272</v>
      </c>
      <c r="BH91" s="24" t="s">
        <v>135</v>
      </c>
      <c r="BI91" s="17" t="e">
        <v>#N/A</v>
      </c>
    </row>
    <row r="92" spans="1:61" ht="56.25" customHeight="1" x14ac:dyDescent="0.25">
      <c r="A92" s="30" t="s">
        <v>707</v>
      </c>
      <c r="B92" s="16">
        <v>81</v>
      </c>
      <c r="C92" s="17" t="s">
        <v>652</v>
      </c>
      <c r="D92" s="17" t="s">
        <v>324</v>
      </c>
      <c r="E92" s="17" t="s">
        <v>703</v>
      </c>
      <c r="F92" s="17" t="s">
        <v>704</v>
      </c>
      <c r="G92" s="17" t="s">
        <v>705</v>
      </c>
      <c r="H92" s="17" t="s">
        <v>706</v>
      </c>
      <c r="I92" s="30" t="s">
        <v>707</v>
      </c>
      <c r="J92" s="17" t="s">
        <v>708</v>
      </c>
      <c r="K92" s="17" t="s">
        <v>709</v>
      </c>
      <c r="L92" s="17">
        <v>20</v>
      </c>
      <c r="M92" s="20">
        <v>20</v>
      </c>
      <c r="N92" s="21">
        <v>1</v>
      </c>
      <c r="O92" s="22" t="s">
        <v>710</v>
      </c>
      <c r="P92" s="23">
        <v>0</v>
      </c>
      <c r="Q92" s="23">
        <v>2016</v>
      </c>
      <c r="R92" s="23">
        <v>0</v>
      </c>
      <c r="S92" s="23">
        <v>3</v>
      </c>
      <c r="T92" s="23">
        <v>2</v>
      </c>
      <c r="U92" s="23">
        <v>8</v>
      </c>
      <c r="V92" s="23">
        <v>7</v>
      </c>
      <c r="W92" s="23">
        <v>3</v>
      </c>
      <c r="X92" s="23">
        <v>0</v>
      </c>
      <c r="Y92" s="23">
        <v>2</v>
      </c>
      <c r="Z92" s="23">
        <v>0</v>
      </c>
      <c r="AA92" s="23">
        <v>8</v>
      </c>
      <c r="AB92" s="23">
        <v>0</v>
      </c>
      <c r="AC92" s="23">
        <v>7</v>
      </c>
      <c r="AD92" s="23">
        <v>0</v>
      </c>
      <c r="AE92" s="23">
        <v>20</v>
      </c>
      <c r="AF92" s="23">
        <v>0</v>
      </c>
      <c r="AG92" s="23">
        <v>3</v>
      </c>
      <c r="AH92" s="23">
        <v>2</v>
      </c>
      <c r="AI92" s="23">
        <v>8</v>
      </c>
      <c r="AJ92" s="23">
        <v>7</v>
      </c>
      <c r="AK92" s="23">
        <v>7</v>
      </c>
      <c r="AL92" s="23">
        <v>1</v>
      </c>
      <c r="AM92" s="23">
        <v>1</v>
      </c>
      <c r="AN92" s="23">
        <v>1</v>
      </c>
      <c r="AO92" s="23">
        <v>1</v>
      </c>
      <c r="AP92" s="23">
        <v>1</v>
      </c>
      <c r="AQ92" s="23">
        <v>12</v>
      </c>
      <c r="AR92" s="23">
        <v>10</v>
      </c>
      <c r="AS92" s="23">
        <v>0</v>
      </c>
      <c r="AT92" s="23" t="s">
        <v>49</v>
      </c>
      <c r="AU92" s="23" t="s">
        <v>131</v>
      </c>
      <c r="AV92" s="23" t="s">
        <v>131</v>
      </c>
      <c r="AW92" s="23" t="s">
        <v>49</v>
      </c>
      <c r="AX92" s="23" t="s">
        <v>49</v>
      </c>
      <c r="AY92" s="23" t="s">
        <v>49</v>
      </c>
      <c r="AZ92" s="23" t="s">
        <v>49</v>
      </c>
      <c r="BA92" s="23" t="s">
        <v>49</v>
      </c>
      <c r="BB92" s="23" t="s">
        <v>49</v>
      </c>
      <c r="BC92" s="23" t="s">
        <v>132</v>
      </c>
      <c r="BD92" s="23" t="s">
        <v>164</v>
      </c>
      <c r="BE92" s="23" t="s">
        <v>35</v>
      </c>
      <c r="BF92" s="23" t="s">
        <v>475</v>
      </c>
      <c r="BG92" s="23" t="s">
        <v>272</v>
      </c>
      <c r="BH92" s="24" t="s">
        <v>135</v>
      </c>
      <c r="BI92" s="17" t="e">
        <v>#N/A</v>
      </c>
    </row>
    <row r="93" spans="1:61" ht="56.25" customHeight="1" x14ac:dyDescent="0.25">
      <c r="A93" s="17" t="s">
        <v>714</v>
      </c>
      <c r="B93" s="16">
        <v>82</v>
      </c>
      <c r="C93" s="17" t="s">
        <v>711</v>
      </c>
      <c r="D93" s="17" t="s">
        <v>121</v>
      </c>
      <c r="E93" s="17" t="s">
        <v>477</v>
      </c>
      <c r="F93" s="17" t="s">
        <v>492</v>
      </c>
      <c r="G93" s="17" t="s">
        <v>712</v>
      </c>
      <c r="H93" s="17" t="s">
        <v>713</v>
      </c>
      <c r="I93" s="17" t="s">
        <v>714</v>
      </c>
      <c r="J93" s="17" t="s">
        <v>715</v>
      </c>
      <c r="K93" s="17" t="s">
        <v>716</v>
      </c>
      <c r="L93" s="17">
        <v>1</v>
      </c>
      <c r="M93" s="20">
        <v>1</v>
      </c>
      <c r="N93" s="21">
        <v>1</v>
      </c>
      <c r="O93" s="22" t="s">
        <v>717</v>
      </c>
      <c r="P93" s="23" t="s">
        <v>718</v>
      </c>
      <c r="Q93" s="23">
        <v>2016</v>
      </c>
      <c r="R93" s="23" t="s">
        <v>718</v>
      </c>
      <c r="S93" s="23">
        <v>0</v>
      </c>
      <c r="T93" s="23">
        <v>0.25</v>
      </c>
      <c r="U93" s="23">
        <v>0.5</v>
      </c>
      <c r="V93" s="23">
        <v>0.25</v>
      </c>
      <c r="W93" s="23">
        <v>0</v>
      </c>
      <c r="X93" s="23">
        <v>4</v>
      </c>
      <c r="Y93" s="23">
        <v>1</v>
      </c>
      <c r="Z93" s="23">
        <v>4</v>
      </c>
      <c r="AA93" s="23">
        <v>1</v>
      </c>
      <c r="AB93" s="23">
        <v>4</v>
      </c>
      <c r="AC93" s="23">
        <v>2</v>
      </c>
      <c r="AD93" s="23">
        <v>4</v>
      </c>
      <c r="AE93" s="23">
        <v>4</v>
      </c>
      <c r="AF93" s="23">
        <v>4</v>
      </c>
      <c r="AG93" s="23">
        <v>0</v>
      </c>
      <c r="AH93" s="23">
        <v>0.25</v>
      </c>
      <c r="AI93" s="23">
        <v>0.25</v>
      </c>
      <c r="AJ93" s="23">
        <v>0.5</v>
      </c>
      <c r="AK93" s="23">
        <v>0.5</v>
      </c>
      <c r="AL93" s="23" t="e">
        <v>#DIV/0!</v>
      </c>
      <c r="AM93" s="23">
        <v>1</v>
      </c>
      <c r="AN93" s="23">
        <v>0.5</v>
      </c>
      <c r="AO93" s="23">
        <v>2</v>
      </c>
      <c r="AP93" s="23">
        <v>1</v>
      </c>
      <c r="AQ93" s="23">
        <v>0</v>
      </c>
      <c r="AR93" s="23">
        <v>0</v>
      </c>
      <c r="AS93" s="23">
        <v>0</v>
      </c>
      <c r="AT93" s="23" t="s">
        <v>49</v>
      </c>
      <c r="AU93" s="23" t="s">
        <v>49</v>
      </c>
      <c r="AV93" s="23" t="s">
        <v>131</v>
      </c>
      <c r="AW93" s="23" t="s">
        <v>49</v>
      </c>
      <c r="AX93" s="23" t="s">
        <v>49</v>
      </c>
      <c r="AY93" s="23" t="s">
        <v>49</v>
      </c>
      <c r="AZ93" s="23" t="s">
        <v>49</v>
      </c>
      <c r="BA93" s="23" t="s">
        <v>49</v>
      </c>
      <c r="BB93" s="23" t="s">
        <v>49</v>
      </c>
      <c r="BC93" s="23" t="s">
        <v>132</v>
      </c>
      <c r="BD93" s="23" t="s">
        <v>164</v>
      </c>
      <c r="BE93" s="23" t="s">
        <v>171</v>
      </c>
      <c r="BF93" s="23" t="s">
        <v>475</v>
      </c>
      <c r="BG93" s="23" t="s">
        <v>272</v>
      </c>
      <c r="BH93" s="24" t="s">
        <v>135</v>
      </c>
      <c r="BI93" s="17" t="s">
        <v>1509</v>
      </c>
    </row>
    <row r="94" spans="1:61" ht="56.25" customHeight="1" x14ac:dyDescent="0.25">
      <c r="A94" s="17" t="s">
        <v>722</v>
      </c>
      <c r="B94" s="16">
        <v>83</v>
      </c>
      <c r="C94" s="17" t="s">
        <v>711</v>
      </c>
      <c r="D94" s="17" t="s">
        <v>324</v>
      </c>
      <c r="E94" s="17" t="s">
        <v>576</v>
      </c>
      <c r="F94" s="17" t="s">
        <v>719</v>
      </c>
      <c r="G94" s="17" t="s">
        <v>720</v>
      </c>
      <c r="H94" s="17" t="s">
        <v>721</v>
      </c>
      <c r="I94" s="17" t="s">
        <v>722</v>
      </c>
      <c r="J94" s="17" t="s">
        <v>723</v>
      </c>
      <c r="K94" s="17" t="s">
        <v>724</v>
      </c>
      <c r="L94" s="17">
        <v>500</v>
      </c>
      <c r="M94" s="20">
        <v>505</v>
      </c>
      <c r="N94" s="21">
        <v>1.01</v>
      </c>
      <c r="O94" s="22" t="s">
        <v>725</v>
      </c>
      <c r="P94" s="23" t="s">
        <v>718</v>
      </c>
      <c r="Q94" s="23">
        <v>2016</v>
      </c>
      <c r="R94" s="23" t="s">
        <v>718</v>
      </c>
      <c r="S94" s="23">
        <v>0</v>
      </c>
      <c r="T94" s="23">
        <v>120</v>
      </c>
      <c r="U94" s="23">
        <v>200</v>
      </c>
      <c r="V94" s="23">
        <v>180</v>
      </c>
      <c r="W94" s="23">
        <v>0</v>
      </c>
      <c r="X94" s="23">
        <v>0</v>
      </c>
      <c r="Y94" s="23">
        <v>14</v>
      </c>
      <c r="Z94" s="23">
        <v>0</v>
      </c>
      <c r="AA94" s="23">
        <v>369</v>
      </c>
      <c r="AB94" s="23">
        <v>0</v>
      </c>
      <c r="AC94" s="23">
        <v>122</v>
      </c>
      <c r="AD94" s="23">
        <v>0</v>
      </c>
      <c r="AE94" s="23">
        <v>505</v>
      </c>
      <c r="AF94" s="23">
        <v>0</v>
      </c>
      <c r="AG94" s="23">
        <v>0</v>
      </c>
      <c r="AH94" s="23">
        <v>14</v>
      </c>
      <c r="AI94" s="23">
        <v>369</v>
      </c>
      <c r="AJ94" s="23">
        <v>122</v>
      </c>
      <c r="AK94" s="23">
        <v>122</v>
      </c>
      <c r="AL94" s="23" t="e">
        <v>#DIV/0!</v>
      </c>
      <c r="AM94" s="23">
        <v>0.11666666666666667</v>
      </c>
      <c r="AN94" s="23">
        <v>1.845</v>
      </c>
      <c r="AO94" s="23">
        <v>0.67777777777777781</v>
      </c>
      <c r="AP94" s="23">
        <v>1.01</v>
      </c>
      <c r="AQ94" s="23">
        <v>500</v>
      </c>
      <c r="AR94" s="23">
        <v>500</v>
      </c>
      <c r="AS94" s="23">
        <v>0</v>
      </c>
      <c r="AT94" s="23" t="s">
        <v>49</v>
      </c>
      <c r="AU94" s="23" t="s">
        <v>49</v>
      </c>
      <c r="AV94" s="23" t="s">
        <v>131</v>
      </c>
      <c r="AW94" s="23" t="s">
        <v>49</v>
      </c>
      <c r="AX94" s="23" t="s">
        <v>49</v>
      </c>
      <c r="AY94" s="23" t="s">
        <v>49</v>
      </c>
      <c r="AZ94" s="23" t="s">
        <v>49</v>
      </c>
      <c r="BA94" s="23" t="s">
        <v>49</v>
      </c>
      <c r="BB94" s="23" t="s">
        <v>49</v>
      </c>
      <c r="BC94" s="23" t="s">
        <v>132</v>
      </c>
      <c r="BD94" s="23" t="s">
        <v>164</v>
      </c>
      <c r="BE94" s="23" t="s">
        <v>35</v>
      </c>
      <c r="BF94" s="23" t="s">
        <v>475</v>
      </c>
      <c r="BG94" s="23" t="s">
        <v>272</v>
      </c>
      <c r="BH94" s="24" t="s">
        <v>135</v>
      </c>
      <c r="BI94" s="17" t="e">
        <v>#N/A</v>
      </c>
    </row>
    <row r="95" spans="1:61" ht="56.25" customHeight="1" x14ac:dyDescent="0.25">
      <c r="A95" s="17" t="s">
        <v>727</v>
      </c>
      <c r="B95" s="16">
        <v>84</v>
      </c>
      <c r="C95" s="17" t="s">
        <v>711</v>
      </c>
      <c r="D95" s="17" t="s">
        <v>324</v>
      </c>
      <c r="E95" s="17" t="s">
        <v>576</v>
      </c>
      <c r="F95" s="17" t="s">
        <v>719</v>
      </c>
      <c r="G95" s="17" t="s">
        <v>720</v>
      </c>
      <c r="H95" s="17" t="s">
        <v>726</v>
      </c>
      <c r="I95" s="17" t="s">
        <v>727</v>
      </c>
      <c r="J95" s="17" t="s">
        <v>728</v>
      </c>
      <c r="K95" s="17" t="s">
        <v>729</v>
      </c>
      <c r="L95" s="26">
        <v>1</v>
      </c>
      <c r="M95" s="26">
        <v>1</v>
      </c>
      <c r="N95" s="21">
        <v>1</v>
      </c>
      <c r="O95" s="22" t="s">
        <v>730</v>
      </c>
      <c r="P95" s="23" t="s">
        <v>718</v>
      </c>
      <c r="Q95" s="23">
        <v>2016</v>
      </c>
      <c r="R95" s="23" t="s">
        <v>130</v>
      </c>
      <c r="S95" s="23">
        <v>0</v>
      </c>
      <c r="T95" s="23">
        <v>0</v>
      </c>
      <c r="U95" s="23">
        <v>0.66</v>
      </c>
      <c r="V95" s="23">
        <v>0.34</v>
      </c>
      <c r="W95" s="23">
        <v>0</v>
      </c>
      <c r="X95" s="23">
        <v>3</v>
      </c>
      <c r="Y95" s="23">
        <v>0</v>
      </c>
      <c r="Z95" s="23">
        <v>3</v>
      </c>
      <c r="AA95" s="23">
        <v>2</v>
      </c>
      <c r="AB95" s="23">
        <v>3</v>
      </c>
      <c r="AC95" s="23">
        <v>1</v>
      </c>
      <c r="AD95" s="23">
        <v>3</v>
      </c>
      <c r="AE95" s="23">
        <v>3</v>
      </c>
      <c r="AF95" s="23">
        <v>3</v>
      </c>
      <c r="AG95" s="23">
        <v>0</v>
      </c>
      <c r="AH95" s="23">
        <v>0</v>
      </c>
      <c r="AI95" s="23">
        <v>0.66666666666666663</v>
      </c>
      <c r="AJ95" s="23">
        <v>0.33333333333333331</v>
      </c>
      <c r="AK95" s="23">
        <v>0.33333333333333331</v>
      </c>
      <c r="AL95" s="23" t="e">
        <v>#DIV/0!</v>
      </c>
      <c r="AM95" s="23" t="e">
        <v>#DIV/0!</v>
      </c>
      <c r="AN95" s="23">
        <v>1.0101010101010099</v>
      </c>
      <c r="AO95" s="23">
        <v>0.98039215686274495</v>
      </c>
      <c r="AP95" s="23">
        <v>1</v>
      </c>
      <c r="AQ95" s="23">
        <v>0</v>
      </c>
      <c r="AR95" s="23">
        <v>0</v>
      </c>
      <c r="AS95" s="23">
        <v>0</v>
      </c>
      <c r="AT95" s="23" t="s">
        <v>49</v>
      </c>
      <c r="AU95" s="23" t="s">
        <v>49</v>
      </c>
      <c r="AV95" s="23" t="s">
        <v>131</v>
      </c>
      <c r="AW95" s="23" t="s">
        <v>49</v>
      </c>
      <c r="AX95" s="23" t="s">
        <v>49</v>
      </c>
      <c r="AY95" s="23" t="s">
        <v>49</v>
      </c>
      <c r="AZ95" s="23" t="s">
        <v>49</v>
      </c>
      <c r="BA95" s="23" t="s">
        <v>49</v>
      </c>
      <c r="BB95" s="23" t="s">
        <v>49</v>
      </c>
      <c r="BC95" s="23" t="s">
        <v>132</v>
      </c>
      <c r="BD95" s="23" t="s">
        <v>164</v>
      </c>
      <c r="BE95" s="23" t="s">
        <v>171</v>
      </c>
      <c r="BF95" s="23" t="s">
        <v>271</v>
      </c>
      <c r="BG95" s="23" t="s">
        <v>272</v>
      </c>
      <c r="BH95" s="24" t="s">
        <v>135</v>
      </c>
      <c r="BI95" s="17" t="e">
        <v>#N/A</v>
      </c>
    </row>
    <row r="96" spans="1:61" ht="56.25" customHeight="1" x14ac:dyDescent="0.25">
      <c r="A96" s="17" t="s">
        <v>733</v>
      </c>
      <c r="B96" s="16">
        <v>85</v>
      </c>
      <c r="C96" s="17" t="s">
        <v>711</v>
      </c>
      <c r="D96" s="17" t="s">
        <v>324</v>
      </c>
      <c r="E96" s="17" t="s">
        <v>576</v>
      </c>
      <c r="F96" s="17" t="s">
        <v>719</v>
      </c>
      <c r="G96" s="17" t="s">
        <v>731</v>
      </c>
      <c r="H96" s="17" t="s">
        <v>732</v>
      </c>
      <c r="I96" s="17" t="s">
        <v>733</v>
      </c>
      <c r="J96" s="17" t="s">
        <v>734</v>
      </c>
      <c r="K96" s="17" t="s">
        <v>735</v>
      </c>
      <c r="L96" s="17">
        <v>500</v>
      </c>
      <c r="M96" s="20">
        <v>516</v>
      </c>
      <c r="N96" s="21">
        <v>1.032</v>
      </c>
      <c r="O96" s="22" t="s">
        <v>736</v>
      </c>
      <c r="P96" s="23" t="s">
        <v>718</v>
      </c>
      <c r="Q96" s="23">
        <v>2016</v>
      </c>
      <c r="R96" s="23" t="s">
        <v>718</v>
      </c>
      <c r="S96" s="23">
        <v>0</v>
      </c>
      <c r="T96" s="23">
        <v>170</v>
      </c>
      <c r="U96" s="23">
        <v>165</v>
      </c>
      <c r="V96" s="23">
        <v>165</v>
      </c>
      <c r="W96" s="23">
        <v>0</v>
      </c>
      <c r="X96" s="23">
        <v>0</v>
      </c>
      <c r="Y96" s="23">
        <v>145</v>
      </c>
      <c r="Z96" s="23">
        <v>170</v>
      </c>
      <c r="AA96" s="23">
        <v>138</v>
      </c>
      <c r="AB96" s="23">
        <v>165</v>
      </c>
      <c r="AC96" s="23">
        <v>233</v>
      </c>
      <c r="AD96" s="23">
        <v>165</v>
      </c>
      <c r="AE96" s="23">
        <v>516</v>
      </c>
      <c r="AF96" s="23">
        <v>500</v>
      </c>
      <c r="AG96" s="23">
        <v>0</v>
      </c>
      <c r="AH96" s="23">
        <v>145</v>
      </c>
      <c r="AI96" s="23">
        <v>138</v>
      </c>
      <c r="AJ96" s="23">
        <v>233</v>
      </c>
      <c r="AK96" s="23">
        <v>233</v>
      </c>
      <c r="AL96" s="23" t="e">
        <v>#DIV/0!</v>
      </c>
      <c r="AM96" s="23">
        <v>0.8529411764705882</v>
      </c>
      <c r="AN96" s="23">
        <v>0.83636363636363631</v>
      </c>
      <c r="AO96" s="23">
        <v>1.4121212121212121</v>
      </c>
      <c r="AP96" s="23">
        <v>1.032</v>
      </c>
      <c r="AQ96" s="23">
        <v>500</v>
      </c>
      <c r="AR96" s="23">
        <v>500</v>
      </c>
      <c r="AS96" s="23">
        <v>0</v>
      </c>
      <c r="AT96" s="23" t="s">
        <v>49</v>
      </c>
      <c r="AU96" s="23" t="s">
        <v>49</v>
      </c>
      <c r="AV96" s="23" t="s">
        <v>131</v>
      </c>
      <c r="AW96" s="23" t="s">
        <v>49</v>
      </c>
      <c r="AX96" s="23" t="s">
        <v>49</v>
      </c>
      <c r="AY96" s="23" t="s">
        <v>49</v>
      </c>
      <c r="AZ96" s="23" t="s">
        <v>49</v>
      </c>
      <c r="BA96" s="23" t="s">
        <v>49</v>
      </c>
      <c r="BB96" s="23" t="s">
        <v>49</v>
      </c>
      <c r="BC96" s="23" t="s">
        <v>132</v>
      </c>
      <c r="BD96" s="23" t="s">
        <v>164</v>
      </c>
      <c r="BE96" s="23" t="s">
        <v>35</v>
      </c>
      <c r="BF96" s="23" t="s">
        <v>475</v>
      </c>
      <c r="BG96" s="23" t="s">
        <v>272</v>
      </c>
      <c r="BH96" s="24" t="s">
        <v>135</v>
      </c>
      <c r="BI96" s="17" t="s">
        <v>1510</v>
      </c>
    </row>
    <row r="97" spans="1:61" ht="56.25" customHeight="1" x14ac:dyDescent="0.25">
      <c r="A97" s="17" t="s">
        <v>738</v>
      </c>
      <c r="B97" s="16">
        <v>86</v>
      </c>
      <c r="C97" s="17" t="s">
        <v>711</v>
      </c>
      <c r="D97" s="17" t="s">
        <v>324</v>
      </c>
      <c r="E97" s="17" t="s">
        <v>576</v>
      </c>
      <c r="F97" s="17" t="s">
        <v>719</v>
      </c>
      <c r="G97" s="17" t="s">
        <v>731</v>
      </c>
      <c r="H97" s="17" t="s">
        <v>737</v>
      </c>
      <c r="I97" s="17" t="s">
        <v>738</v>
      </c>
      <c r="J97" s="17" t="s">
        <v>728</v>
      </c>
      <c r="K97" s="17" t="s">
        <v>739</v>
      </c>
      <c r="L97" s="21">
        <v>0.8</v>
      </c>
      <c r="M97" s="21">
        <v>0.8</v>
      </c>
      <c r="N97" s="21">
        <v>1</v>
      </c>
      <c r="O97" s="22" t="s">
        <v>740</v>
      </c>
      <c r="P97" s="23" t="s">
        <v>718</v>
      </c>
      <c r="Q97" s="23">
        <v>2016</v>
      </c>
      <c r="R97" s="23" t="s">
        <v>718</v>
      </c>
      <c r="S97" s="23">
        <v>0.2</v>
      </c>
      <c r="T97" s="23">
        <v>0.4</v>
      </c>
      <c r="U97" s="23">
        <v>0</v>
      </c>
      <c r="V97" s="23">
        <v>0.2</v>
      </c>
      <c r="W97" s="23">
        <v>1</v>
      </c>
      <c r="X97" s="23">
        <v>5</v>
      </c>
      <c r="Y97" s="23">
        <v>2</v>
      </c>
      <c r="Z97" s="23">
        <v>5</v>
      </c>
      <c r="AA97" s="23">
        <v>0</v>
      </c>
      <c r="AB97" s="23">
        <v>5</v>
      </c>
      <c r="AC97" s="23">
        <v>1</v>
      </c>
      <c r="AD97" s="23">
        <v>5</v>
      </c>
      <c r="AE97" s="23">
        <v>4</v>
      </c>
      <c r="AF97" s="23">
        <v>5</v>
      </c>
      <c r="AG97" s="23">
        <v>0.2</v>
      </c>
      <c r="AH97" s="23">
        <v>0.4</v>
      </c>
      <c r="AI97" s="23">
        <v>0</v>
      </c>
      <c r="AJ97" s="23">
        <v>0.2</v>
      </c>
      <c r="AK97" s="23">
        <v>0.2</v>
      </c>
      <c r="AL97" s="23">
        <v>1</v>
      </c>
      <c r="AM97" s="23">
        <v>1</v>
      </c>
      <c r="AN97" s="23" t="e">
        <v>#DIV/0!</v>
      </c>
      <c r="AO97" s="23">
        <v>1</v>
      </c>
      <c r="AP97" s="23">
        <v>1</v>
      </c>
      <c r="AQ97" s="23">
        <v>0.2</v>
      </c>
      <c r="AR97" s="23">
        <v>0</v>
      </c>
      <c r="AS97" s="23">
        <v>0</v>
      </c>
      <c r="AT97" s="23" t="s">
        <v>49</v>
      </c>
      <c r="AU97" s="23" t="s">
        <v>49</v>
      </c>
      <c r="AV97" s="23" t="s">
        <v>131</v>
      </c>
      <c r="AW97" s="23" t="s">
        <v>49</v>
      </c>
      <c r="AX97" s="23" t="s">
        <v>49</v>
      </c>
      <c r="AY97" s="23" t="s">
        <v>49</v>
      </c>
      <c r="AZ97" s="23" t="s">
        <v>49</v>
      </c>
      <c r="BA97" s="23" t="s">
        <v>49</v>
      </c>
      <c r="BB97" s="23" t="s">
        <v>49</v>
      </c>
      <c r="BC97" s="23" t="s">
        <v>132</v>
      </c>
      <c r="BD97" s="23" t="s">
        <v>164</v>
      </c>
      <c r="BE97" s="23" t="s">
        <v>171</v>
      </c>
      <c r="BF97" s="23" t="s">
        <v>475</v>
      </c>
      <c r="BG97" s="23" t="s">
        <v>272</v>
      </c>
      <c r="BH97" s="24" t="s">
        <v>135</v>
      </c>
      <c r="BI97" s="17" t="e">
        <v>#N/A</v>
      </c>
    </row>
    <row r="98" spans="1:61" ht="56.25" customHeight="1" x14ac:dyDescent="0.25">
      <c r="A98" s="17" t="s">
        <v>742</v>
      </c>
      <c r="B98" s="16">
        <v>87</v>
      </c>
      <c r="C98" s="17" t="s">
        <v>711</v>
      </c>
      <c r="D98" s="17" t="s">
        <v>324</v>
      </c>
      <c r="E98" s="17" t="s">
        <v>576</v>
      </c>
      <c r="F98" s="17" t="s">
        <v>719</v>
      </c>
      <c r="G98" s="17" t="s">
        <v>731</v>
      </c>
      <c r="H98" s="17" t="s">
        <v>741</v>
      </c>
      <c r="I98" s="17" t="s">
        <v>742</v>
      </c>
      <c r="J98" s="17" t="s">
        <v>728</v>
      </c>
      <c r="K98" s="17" t="s">
        <v>743</v>
      </c>
      <c r="L98" s="19">
        <v>1</v>
      </c>
      <c r="M98" s="20">
        <v>1</v>
      </c>
      <c r="N98" s="21">
        <v>1</v>
      </c>
      <c r="O98" s="22" t="s">
        <v>744</v>
      </c>
      <c r="P98" s="23" t="s">
        <v>718</v>
      </c>
      <c r="Q98" s="23">
        <v>2016</v>
      </c>
      <c r="R98" s="23" t="s">
        <v>718</v>
      </c>
      <c r="S98" s="23">
        <v>0.25</v>
      </c>
      <c r="T98" s="23">
        <v>0.25</v>
      </c>
      <c r="U98" s="23">
        <v>0.25</v>
      </c>
      <c r="V98" s="23">
        <v>0.25</v>
      </c>
      <c r="W98" s="23">
        <v>1</v>
      </c>
      <c r="X98" s="23">
        <v>4</v>
      </c>
      <c r="Y98" s="23">
        <v>0</v>
      </c>
      <c r="Z98" s="23">
        <v>4</v>
      </c>
      <c r="AA98" s="23">
        <v>1</v>
      </c>
      <c r="AB98" s="23">
        <v>4</v>
      </c>
      <c r="AC98" s="23">
        <v>2</v>
      </c>
      <c r="AD98" s="23">
        <v>4</v>
      </c>
      <c r="AE98" s="23">
        <v>4</v>
      </c>
      <c r="AF98" s="23">
        <v>4</v>
      </c>
      <c r="AG98" s="23">
        <v>0.25</v>
      </c>
      <c r="AH98" s="23">
        <v>0</v>
      </c>
      <c r="AI98" s="23">
        <v>0.25</v>
      </c>
      <c r="AJ98" s="23">
        <v>0.5</v>
      </c>
      <c r="AK98" s="23">
        <v>0.5</v>
      </c>
      <c r="AL98" s="23">
        <v>1</v>
      </c>
      <c r="AM98" s="23">
        <v>0</v>
      </c>
      <c r="AN98" s="23">
        <v>1</v>
      </c>
      <c r="AO98" s="23">
        <v>2</v>
      </c>
      <c r="AP98" s="23">
        <v>1</v>
      </c>
      <c r="AQ98" s="23">
        <v>0</v>
      </c>
      <c r="AR98" s="23">
        <v>0</v>
      </c>
      <c r="AS98" s="23">
        <v>0</v>
      </c>
      <c r="AT98" s="23" t="s">
        <v>49</v>
      </c>
      <c r="AU98" s="23" t="s">
        <v>49</v>
      </c>
      <c r="AV98" s="23" t="s">
        <v>131</v>
      </c>
      <c r="AW98" s="23" t="s">
        <v>49</v>
      </c>
      <c r="AX98" s="23" t="s">
        <v>49</v>
      </c>
      <c r="AY98" s="23" t="s">
        <v>49</v>
      </c>
      <c r="AZ98" s="23" t="s">
        <v>49</v>
      </c>
      <c r="BA98" s="23" t="s">
        <v>49</v>
      </c>
      <c r="BB98" s="23" t="s">
        <v>49</v>
      </c>
      <c r="BC98" s="23" t="s">
        <v>132</v>
      </c>
      <c r="BD98" s="23" t="s">
        <v>164</v>
      </c>
      <c r="BE98" s="23" t="s">
        <v>171</v>
      </c>
      <c r="BF98" s="23" t="s">
        <v>475</v>
      </c>
      <c r="BG98" s="23" t="s">
        <v>272</v>
      </c>
      <c r="BH98" s="24" t="s">
        <v>135</v>
      </c>
      <c r="BI98" s="17" t="s">
        <v>1511</v>
      </c>
    </row>
    <row r="99" spans="1:61" ht="56.25" customHeight="1" x14ac:dyDescent="0.25">
      <c r="A99" s="17" t="s">
        <v>748</v>
      </c>
      <c r="B99" s="16">
        <v>89</v>
      </c>
      <c r="C99" s="17" t="s">
        <v>745</v>
      </c>
      <c r="D99" s="17" t="s">
        <v>121</v>
      </c>
      <c r="E99" s="17" t="s">
        <v>136</v>
      </c>
      <c r="F99" s="18" t="s">
        <v>145</v>
      </c>
      <c r="G99" s="17" t="s">
        <v>746</v>
      </c>
      <c r="H99" s="17" t="s">
        <v>747</v>
      </c>
      <c r="I99" s="17" t="s">
        <v>748</v>
      </c>
      <c r="J99" s="17" t="s">
        <v>749</v>
      </c>
      <c r="K99" s="17" t="s">
        <v>750</v>
      </c>
      <c r="L99" s="20">
        <v>4</v>
      </c>
      <c r="M99" s="20">
        <v>4</v>
      </c>
      <c r="N99" s="21">
        <v>1</v>
      </c>
      <c r="O99" s="22" t="s">
        <v>751</v>
      </c>
      <c r="P99" s="23" t="s">
        <v>194</v>
      </c>
      <c r="Q99" s="23">
        <v>2016</v>
      </c>
      <c r="R99" s="23">
        <v>0</v>
      </c>
      <c r="S99" s="23">
        <v>1</v>
      </c>
      <c r="T99" s="23">
        <v>1</v>
      </c>
      <c r="U99" s="23">
        <v>1</v>
      </c>
      <c r="V99" s="23">
        <v>1</v>
      </c>
      <c r="W99" s="23">
        <v>1</v>
      </c>
      <c r="X99" s="23">
        <v>0</v>
      </c>
      <c r="Y99" s="23">
        <v>1</v>
      </c>
      <c r="Z99" s="23">
        <v>0</v>
      </c>
      <c r="AA99" s="23">
        <v>1</v>
      </c>
      <c r="AB99" s="23">
        <v>0</v>
      </c>
      <c r="AC99" s="23">
        <v>1</v>
      </c>
      <c r="AD99" s="23">
        <v>0</v>
      </c>
      <c r="AE99" s="23">
        <v>4</v>
      </c>
      <c r="AF99" s="23">
        <v>0</v>
      </c>
      <c r="AG99" s="23">
        <v>1</v>
      </c>
      <c r="AH99" s="23">
        <v>1</v>
      </c>
      <c r="AI99" s="23">
        <v>1</v>
      </c>
      <c r="AJ99" s="23">
        <v>1</v>
      </c>
      <c r="AK99" s="23">
        <v>1</v>
      </c>
      <c r="AL99" s="23">
        <v>1</v>
      </c>
      <c r="AM99" s="23">
        <v>1</v>
      </c>
      <c r="AN99" s="23">
        <v>1</v>
      </c>
      <c r="AO99" s="23">
        <v>1</v>
      </c>
      <c r="AP99" s="23">
        <v>1</v>
      </c>
      <c r="AQ99" s="23">
        <v>4</v>
      </c>
      <c r="AR99" s="23">
        <v>4</v>
      </c>
      <c r="AS99" s="23">
        <v>4</v>
      </c>
      <c r="AT99" s="23" t="s">
        <v>49</v>
      </c>
      <c r="AU99" s="23" t="s">
        <v>49</v>
      </c>
      <c r="AV99" s="23" t="s">
        <v>131</v>
      </c>
      <c r="AW99" s="23" t="s">
        <v>49</v>
      </c>
      <c r="AX99" s="23" t="s">
        <v>49</v>
      </c>
      <c r="AY99" s="23" t="s">
        <v>49</v>
      </c>
      <c r="AZ99" s="23" t="s">
        <v>49</v>
      </c>
      <c r="BA99" s="23" t="s">
        <v>49</v>
      </c>
      <c r="BB99" s="23" t="s">
        <v>49</v>
      </c>
      <c r="BC99" s="23" t="s">
        <v>132</v>
      </c>
      <c r="BD99" s="23" t="s">
        <v>164</v>
      </c>
      <c r="BE99" s="23" t="s">
        <v>35</v>
      </c>
      <c r="BF99" s="23" t="s">
        <v>271</v>
      </c>
      <c r="BG99" s="23" t="s">
        <v>196</v>
      </c>
      <c r="BH99" s="24" t="s">
        <v>135</v>
      </c>
      <c r="BI99" s="17" t="e">
        <v>#N/A</v>
      </c>
    </row>
    <row r="100" spans="1:61" ht="56.25" customHeight="1" x14ac:dyDescent="0.25">
      <c r="A100" s="17" t="s">
        <v>757</v>
      </c>
      <c r="B100" s="16">
        <v>90</v>
      </c>
      <c r="C100" s="17" t="s">
        <v>745</v>
      </c>
      <c r="D100" s="17" t="s">
        <v>752</v>
      </c>
      <c r="E100" s="17" t="s">
        <v>753</v>
      </c>
      <c r="F100" s="17" t="s">
        <v>754</v>
      </c>
      <c r="G100" s="17" t="s">
        <v>755</v>
      </c>
      <c r="H100" s="17" t="s">
        <v>756</v>
      </c>
      <c r="I100" s="17" t="s">
        <v>757</v>
      </c>
      <c r="J100" s="17" t="s">
        <v>758</v>
      </c>
      <c r="K100" s="17" t="s">
        <v>759</v>
      </c>
      <c r="L100" s="17">
        <v>12</v>
      </c>
      <c r="M100" s="20">
        <v>12</v>
      </c>
      <c r="N100" s="21">
        <v>1</v>
      </c>
      <c r="O100" s="22" t="s">
        <v>760</v>
      </c>
      <c r="P100" s="23" t="s">
        <v>194</v>
      </c>
      <c r="Q100" s="23">
        <v>2016</v>
      </c>
      <c r="R100" s="23">
        <v>0</v>
      </c>
      <c r="S100" s="23">
        <v>3</v>
      </c>
      <c r="T100" s="23">
        <v>3</v>
      </c>
      <c r="U100" s="23">
        <v>3</v>
      </c>
      <c r="V100" s="23">
        <v>3</v>
      </c>
      <c r="W100" s="23">
        <v>3</v>
      </c>
      <c r="X100" s="23">
        <v>0</v>
      </c>
      <c r="Y100" s="23">
        <v>3</v>
      </c>
      <c r="Z100" s="23">
        <v>0</v>
      </c>
      <c r="AA100" s="23">
        <v>3</v>
      </c>
      <c r="AB100" s="23">
        <v>0</v>
      </c>
      <c r="AC100" s="23">
        <v>3</v>
      </c>
      <c r="AD100" s="23">
        <v>0</v>
      </c>
      <c r="AE100" s="23">
        <v>12</v>
      </c>
      <c r="AF100" s="23">
        <v>0</v>
      </c>
      <c r="AG100" s="23">
        <v>3</v>
      </c>
      <c r="AH100" s="23">
        <v>3</v>
      </c>
      <c r="AI100" s="23">
        <v>3</v>
      </c>
      <c r="AJ100" s="23">
        <v>3</v>
      </c>
      <c r="AK100" s="23">
        <v>3</v>
      </c>
      <c r="AL100" s="23">
        <v>1</v>
      </c>
      <c r="AM100" s="23">
        <v>1</v>
      </c>
      <c r="AN100" s="23">
        <v>1</v>
      </c>
      <c r="AO100" s="23">
        <v>1</v>
      </c>
      <c r="AP100" s="23">
        <v>1</v>
      </c>
      <c r="AQ100" s="23">
        <v>12</v>
      </c>
      <c r="AR100" s="23">
        <v>12</v>
      </c>
      <c r="AS100" s="23">
        <v>6</v>
      </c>
      <c r="AT100" s="23" t="s">
        <v>49</v>
      </c>
      <c r="AU100" s="23" t="s">
        <v>49</v>
      </c>
      <c r="AV100" s="23" t="s">
        <v>131</v>
      </c>
      <c r="AW100" s="23" t="s">
        <v>49</v>
      </c>
      <c r="AX100" s="23" t="s">
        <v>49</v>
      </c>
      <c r="AY100" s="23" t="s">
        <v>49</v>
      </c>
      <c r="AZ100" s="23" t="s">
        <v>49</v>
      </c>
      <c r="BA100" s="23" t="s">
        <v>49</v>
      </c>
      <c r="BB100" s="23" t="s">
        <v>49</v>
      </c>
      <c r="BC100" s="23" t="s">
        <v>132</v>
      </c>
      <c r="BD100" s="23" t="s">
        <v>144</v>
      </c>
      <c r="BE100" s="23" t="s">
        <v>35</v>
      </c>
      <c r="BF100" s="23" t="s">
        <v>271</v>
      </c>
      <c r="BG100" s="23" t="s">
        <v>272</v>
      </c>
      <c r="BH100" s="24" t="s">
        <v>135</v>
      </c>
      <c r="BI100" s="17" t="e">
        <v>#N/A</v>
      </c>
    </row>
    <row r="101" spans="1:61" ht="56.25" customHeight="1" x14ac:dyDescent="0.25">
      <c r="A101" s="17" t="s">
        <v>763</v>
      </c>
      <c r="B101" s="16">
        <v>91</v>
      </c>
      <c r="C101" s="17" t="s">
        <v>745</v>
      </c>
      <c r="D101" s="17" t="s">
        <v>180</v>
      </c>
      <c r="E101" s="17" t="s">
        <v>181</v>
      </c>
      <c r="F101" s="17" t="s">
        <v>257</v>
      </c>
      <c r="G101" s="17" t="s">
        <v>761</v>
      </c>
      <c r="H101" s="17" t="s">
        <v>762</v>
      </c>
      <c r="I101" s="17" t="s">
        <v>763</v>
      </c>
      <c r="J101" s="17" t="s">
        <v>764</v>
      </c>
      <c r="K101" s="17" t="s">
        <v>765</v>
      </c>
      <c r="L101" s="17">
        <v>1</v>
      </c>
      <c r="M101" s="20">
        <v>0.99666666666666659</v>
      </c>
      <c r="N101" s="21">
        <v>0.99666666666666659</v>
      </c>
      <c r="O101" s="22" t="s">
        <v>766</v>
      </c>
      <c r="P101" s="23" t="s">
        <v>194</v>
      </c>
      <c r="Q101" s="23">
        <v>2016</v>
      </c>
      <c r="R101" s="23">
        <v>0</v>
      </c>
      <c r="S101" s="23">
        <v>0</v>
      </c>
      <c r="T101" s="23">
        <v>0</v>
      </c>
      <c r="U101" s="23">
        <v>1</v>
      </c>
      <c r="V101" s="23">
        <v>0</v>
      </c>
      <c r="W101" s="23">
        <v>0</v>
      </c>
      <c r="X101" s="23">
        <v>0</v>
      </c>
      <c r="Y101" s="23">
        <v>0</v>
      </c>
      <c r="Z101" s="23">
        <v>0</v>
      </c>
      <c r="AA101" s="23">
        <v>0.66666666666666663</v>
      </c>
      <c r="AB101" s="23">
        <v>0</v>
      </c>
      <c r="AC101" s="23">
        <v>0.33</v>
      </c>
      <c r="AD101" s="23">
        <v>0</v>
      </c>
      <c r="AE101" s="23">
        <v>0.99666666666666659</v>
      </c>
      <c r="AF101" s="23">
        <v>0</v>
      </c>
      <c r="AG101" s="23">
        <v>0</v>
      </c>
      <c r="AH101" s="23">
        <v>0</v>
      </c>
      <c r="AI101" s="23">
        <v>0.66666666666666663</v>
      </c>
      <c r="AJ101" s="23">
        <v>0.33</v>
      </c>
      <c r="AK101" s="23">
        <v>0.33</v>
      </c>
      <c r="AL101" s="23" t="e">
        <v>#DIV/0!</v>
      </c>
      <c r="AM101" s="23" t="e">
        <v>#DIV/0!</v>
      </c>
      <c r="AN101" s="23">
        <v>0.66666666666666663</v>
      </c>
      <c r="AO101" s="23" t="e">
        <v>#DIV/0!</v>
      </c>
      <c r="AP101" s="23">
        <v>0.99666666666666659</v>
      </c>
      <c r="AQ101" s="23">
        <v>1</v>
      </c>
      <c r="AR101" s="23">
        <v>1</v>
      </c>
      <c r="AS101" s="23">
        <v>1</v>
      </c>
      <c r="AT101" s="23" t="s">
        <v>49</v>
      </c>
      <c r="AU101" s="23" t="s">
        <v>49</v>
      </c>
      <c r="AV101" s="23" t="s">
        <v>131</v>
      </c>
      <c r="AW101" s="23" t="s">
        <v>49</v>
      </c>
      <c r="AX101" s="23" t="s">
        <v>49</v>
      </c>
      <c r="AY101" s="23" t="s">
        <v>49</v>
      </c>
      <c r="AZ101" s="23" t="s">
        <v>49</v>
      </c>
      <c r="BA101" s="23" t="s">
        <v>49</v>
      </c>
      <c r="BB101" s="23" t="s">
        <v>49</v>
      </c>
      <c r="BC101" s="23" t="s">
        <v>132</v>
      </c>
      <c r="BD101" s="23" t="s">
        <v>144</v>
      </c>
      <c r="BE101" s="23" t="s">
        <v>35</v>
      </c>
      <c r="BF101" s="23" t="s">
        <v>271</v>
      </c>
      <c r="BG101" s="23" t="s">
        <v>272</v>
      </c>
      <c r="BH101" s="24" t="s">
        <v>135</v>
      </c>
      <c r="BI101" s="17" t="e">
        <v>#N/A</v>
      </c>
    </row>
    <row r="102" spans="1:61" ht="56.25" customHeight="1" x14ac:dyDescent="0.25">
      <c r="A102" s="17" t="s">
        <v>770</v>
      </c>
      <c r="B102" s="16">
        <v>92</v>
      </c>
      <c r="C102" s="17" t="s">
        <v>745</v>
      </c>
      <c r="D102" s="17" t="s">
        <v>180</v>
      </c>
      <c r="E102" s="17" t="s">
        <v>181</v>
      </c>
      <c r="F102" s="17" t="s">
        <v>767</v>
      </c>
      <c r="G102" s="17" t="s">
        <v>768</v>
      </c>
      <c r="H102" s="17" t="s">
        <v>769</v>
      </c>
      <c r="I102" s="17" t="s">
        <v>770</v>
      </c>
      <c r="J102" s="17" t="s">
        <v>771</v>
      </c>
      <c r="K102" s="17" t="s">
        <v>772</v>
      </c>
      <c r="L102" s="21">
        <v>1</v>
      </c>
      <c r="M102" s="21">
        <v>1</v>
      </c>
      <c r="N102" s="21">
        <v>1</v>
      </c>
      <c r="O102" s="22" t="s">
        <v>773</v>
      </c>
      <c r="P102" s="23" t="s">
        <v>194</v>
      </c>
      <c r="Q102" s="23">
        <v>2016</v>
      </c>
      <c r="R102" s="23">
        <v>0</v>
      </c>
      <c r="S102" s="23">
        <v>1</v>
      </c>
      <c r="T102" s="23">
        <v>1</v>
      </c>
      <c r="U102" s="23">
        <v>1</v>
      </c>
      <c r="V102" s="23">
        <v>1</v>
      </c>
      <c r="W102" s="23">
        <v>102</v>
      </c>
      <c r="X102" s="23">
        <v>102</v>
      </c>
      <c r="Y102" s="23">
        <v>203</v>
      </c>
      <c r="Z102" s="23">
        <v>203</v>
      </c>
      <c r="AA102" s="23">
        <v>184</v>
      </c>
      <c r="AB102" s="23">
        <v>184</v>
      </c>
      <c r="AC102" s="23">
        <v>243</v>
      </c>
      <c r="AD102" s="23">
        <v>243</v>
      </c>
      <c r="AE102" s="23">
        <v>732</v>
      </c>
      <c r="AF102" s="23">
        <v>732</v>
      </c>
      <c r="AG102" s="23">
        <v>1</v>
      </c>
      <c r="AH102" s="23">
        <v>1</v>
      </c>
      <c r="AI102" s="23">
        <v>1</v>
      </c>
      <c r="AJ102" s="23">
        <v>1</v>
      </c>
      <c r="AK102" s="23">
        <v>1</v>
      </c>
      <c r="AL102" s="23">
        <v>1</v>
      </c>
      <c r="AM102" s="23">
        <v>1</v>
      </c>
      <c r="AN102" s="23">
        <v>1</v>
      </c>
      <c r="AO102" s="23">
        <v>1</v>
      </c>
      <c r="AP102" s="23">
        <v>1</v>
      </c>
      <c r="AQ102" s="23">
        <v>1</v>
      </c>
      <c r="AR102" s="23">
        <v>1</v>
      </c>
      <c r="AS102" s="23">
        <v>1</v>
      </c>
      <c r="AT102" s="23" t="s">
        <v>49</v>
      </c>
      <c r="AU102" s="23" t="s">
        <v>49</v>
      </c>
      <c r="AV102" s="23" t="s">
        <v>131</v>
      </c>
      <c r="AW102" s="23" t="s">
        <v>49</v>
      </c>
      <c r="AX102" s="23" t="s">
        <v>49</v>
      </c>
      <c r="AY102" s="23" t="s">
        <v>49</v>
      </c>
      <c r="AZ102" s="23" t="s">
        <v>49</v>
      </c>
      <c r="BA102" s="23" t="s">
        <v>49</v>
      </c>
      <c r="BB102" s="23" t="s">
        <v>49</v>
      </c>
      <c r="BC102" s="23" t="s">
        <v>132</v>
      </c>
      <c r="BD102" s="23" t="s">
        <v>144</v>
      </c>
      <c r="BE102" s="23" t="s">
        <v>171</v>
      </c>
      <c r="BF102" s="23" t="s">
        <v>271</v>
      </c>
      <c r="BG102" s="23" t="s">
        <v>272</v>
      </c>
      <c r="BH102" s="24" t="s">
        <v>135</v>
      </c>
      <c r="BI102" s="17" t="e">
        <v>#N/A</v>
      </c>
    </row>
    <row r="103" spans="1:61" ht="56.25" customHeight="1" x14ac:dyDescent="0.25">
      <c r="A103" s="17" t="s">
        <v>778</v>
      </c>
      <c r="B103" s="16">
        <v>93</v>
      </c>
      <c r="C103" s="17" t="s">
        <v>774</v>
      </c>
      <c r="D103" s="17" t="s">
        <v>752</v>
      </c>
      <c r="E103" s="17" t="s">
        <v>753</v>
      </c>
      <c r="F103" s="17" t="s">
        <v>775</v>
      </c>
      <c r="G103" s="17" t="s">
        <v>776</v>
      </c>
      <c r="H103" s="17" t="s">
        <v>777</v>
      </c>
      <c r="I103" s="17" t="s">
        <v>778</v>
      </c>
      <c r="J103" s="17" t="s">
        <v>779</v>
      </c>
      <c r="K103" s="17" t="s">
        <v>780</v>
      </c>
      <c r="L103" s="17">
        <v>1</v>
      </c>
      <c r="M103" s="20">
        <v>1</v>
      </c>
      <c r="N103" s="21">
        <v>1</v>
      </c>
      <c r="O103" s="22" t="s">
        <v>781</v>
      </c>
      <c r="P103" s="23" t="s">
        <v>130</v>
      </c>
      <c r="Q103" s="23">
        <v>2016</v>
      </c>
      <c r="R103" s="23">
        <v>0</v>
      </c>
      <c r="S103" s="23">
        <v>0</v>
      </c>
      <c r="T103" s="23">
        <v>0</v>
      </c>
      <c r="U103" s="23">
        <v>0</v>
      </c>
      <c r="V103" s="23">
        <v>1</v>
      </c>
      <c r="W103" s="23">
        <v>0</v>
      </c>
      <c r="X103" s="23">
        <v>0</v>
      </c>
      <c r="Y103" s="23">
        <v>0</v>
      </c>
      <c r="Z103" s="23">
        <v>0</v>
      </c>
      <c r="AA103" s="23">
        <v>0</v>
      </c>
      <c r="AB103" s="23">
        <v>0</v>
      </c>
      <c r="AC103" s="23">
        <v>1</v>
      </c>
      <c r="AD103" s="23">
        <v>0</v>
      </c>
      <c r="AE103" s="23">
        <v>1</v>
      </c>
      <c r="AF103" s="23">
        <v>0</v>
      </c>
      <c r="AG103" s="23">
        <v>0</v>
      </c>
      <c r="AH103" s="23">
        <v>0</v>
      </c>
      <c r="AI103" s="23">
        <v>0</v>
      </c>
      <c r="AJ103" s="23">
        <v>1</v>
      </c>
      <c r="AK103" s="23">
        <v>1</v>
      </c>
      <c r="AL103" s="23" t="e">
        <v>#DIV/0!</v>
      </c>
      <c r="AM103" s="23" t="e">
        <v>#DIV/0!</v>
      </c>
      <c r="AN103" s="23" t="e">
        <v>#DIV/0!</v>
      </c>
      <c r="AO103" s="23">
        <v>1</v>
      </c>
      <c r="AP103" s="23">
        <v>1</v>
      </c>
      <c r="AQ103" s="23">
        <v>1</v>
      </c>
      <c r="AR103" s="23">
        <v>1</v>
      </c>
      <c r="AS103" s="23">
        <v>1</v>
      </c>
      <c r="AT103" s="23" t="s">
        <v>49</v>
      </c>
      <c r="AU103" s="23" t="s">
        <v>49</v>
      </c>
      <c r="AV103" s="23" t="s">
        <v>131</v>
      </c>
      <c r="AW103" s="23" t="s">
        <v>49</v>
      </c>
      <c r="AX103" s="23" t="s">
        <v>49</v>
      </c>
      <c r="AY103" s="23" t="s">
        <v>49</v>
      </c>
      <c r="AZ103" s="23" t="s">
        <v>49</v>
      </c>
      <c r="BA103" s="23" t="s">
        <v>49</v>
      </c>
      <c r="BB103" s="23" t="s">
        <v>49</v>
      </c>
      <c r="BC103" s="23" t="s">
        <v>132</v>
      </c>
      <c r="BD103" s="23" t="s">
        <v>144</v>
      </c>
      <c r="BE103" s="23" t="s">
        <v>35</v>
      </c>
      <c r="BF103" s="23" t="s">
        <v>271</v>
      </c>
      <c r="BG103" s="23" t="s">
        <v>134</v>
      </c>
      <c r="BH103" s="24" t="s">
        <v>197</v>
      </c>
      <c r="BI103" s="17" t="s">
        <v>1512</v>
      </c>
    </row>
    <row r="104" spans="1:61" ht="56.25" customHeight="1" x14ac:dyDescent="0.25">
      <c r="A104" s="17" t="s">
        <v>785</v>
      </c>
      <c r="B104" s="16">
        <v>94</v>
      </c>
      <c r="C104" s="17" t="s">
        <v>774</v>
      </c>
      <c r="D104" s="17" t="s">
        <v>752</v>
      </c>
      <c r="E104" s="17" t="s">
        <v>753</v>
      </c>
      <c r="F104" s="17" t="s">
        <v>782</v>
      </c>
      <c r="G104" s="17" t="s">
        <v>783</v>
      </c>
      <c r="H104" s="17" t="s">
        <v>784</v>
      </c>
      <c r="I104" s="17" t="s">
        <v>785</v>
      </c>
      <c r="J104" s="17" t="s">
        <v>786</v>
      </c>
      <c r="K104" s="17" t="s">
        <v>787</v>
      </c>
      <c r="L104" s="17">
        <v>4</v>
      </c>
      <c r="M104" s="20">
        <v>5</v>
      </c>
      <c r="N104" s="21">
        <v>1.25</v>
      </c>
      <c r="O104" s="22" t="s">
        <v>788</v>
      </c>
      <c r="P104" s="23" t="s">
        <v>130</v>
      </c>
      <c r="Q104" s="23">
        <v>2016</v>
      </c>
      <c r="R104" s="23">
        <v>0</v>
      </c>
      <c r="S104" s="23">
        <v>0</v>
      </c>
      <c r="T104" s="23">
        <v>1</v>
      </c>
      <c r="U104" s="23">
        <v>1</v>
      </c>
      <c r="V104" s="23">
        <v>2</v>
      </c>
      <c r="W104" s="23">
        <v>0</v>
      </c>
      <c r="X104" s="23">
        <v>0</v>
      </c>
      <c r="Y104" s="23">
        <v>0</v>
      </c>
      <c r="Z104" s="23">
        <v>0</v>
      </c>
      <c r="AA104" s="23">
        <v>2</v>
      </c>
      <c r="AB104" s="23">
        <v>0</v>
      </c>
      <c r="AC104" s="23">
        <v>3</v>
      </c>
      <c r="AD104" s="23">
        <v>0</v>
      </c>
      <c r="AE104" s="23">
        <v>5</v>
      </c>
      <c r="AF104" s="23">
        <v>0</v>
      </c>
      <c r="AG104" s="23">
        <v>0</v>
      </c>
      <c r="AH104" s="23">
        <v>0</v>
      </c>
      <c r="AI104" s="23">
        <v>2</v>
      </c>
      <c r="AJ104" s="23">
        <v>3</v>
      </c>
      <c r="AK104" s="23">
        <v>3</v>
      </c>
      <c r="AL104" s="23" t="e">
        <v>#DIV/0!</v>
      </c>
      <c r="AM104" s="23">
        <v>0</v>
      </c>
      <c r="AN104" s="23">
        <v>2</v>
      </c>
      <c r="AO104" s="23">
        <v>1.5</v>
      </c>
      <c r="AP104" s="23">
        <v>1.25</v>
      </c>
      <c r="AQ104" s="23">
        <v>4</v>
      </c>
      <c r="AR104" s="23">
        <v>4</v>
      </c>
      <c r="AS104" s="23">
        <v>4</v>
      </c>
      <c r="AT104" s="23" t="s">
        <v>49</v>
      </c>
      <c r="AU104" s="23" t="s">
        <v>49</v>
      </c>
      <c r="AV104" s="23" t="s">
        <v>131</v>
      </c>
      <c r="AW104" s="23" t="s">
        <v>49</v>
      </c>
      <c r="AX104" s="23" t="s">
        <v>49</v>
      </c>
      <c r="AY104" s="23" t="s">
        <v>49</v>
      </c>
      <c r="AZ104" s="23" t="s">
        <v>49</v>
      </c>
      <c r="BA104" s="23" t="s">
        <v>49</v>
      </c>
      <c r="BB104" s="23" t="s">
        <v>49</v>
      </c>
      <c r="BC104" s="23" t="s">
        <v>132</v>
      </c>
      <c r="BD104" s="23" t="s">
        <v>144</v>
      </c>
      <c r="BE104" s="23" t="s">
        <v>35</v>
      </c>
      <c r="BF104" s="23" t="s">
        <v>271</v>
      </c>
      <c r="BG104" s="23" t="s">
        <v>134</v>
      </c>
      <c r="BH104" s="24" t="s">
        <v>197</v>
      </c>
      <c r="BI104" s="17" t="s">
        <v>1513</v>
      </c>
    </row>
    <row r="105" spans="1:61" ht="56.25" customHeight="1" x14ac:dyDescent="0.25">
      <c r="A105" s="17" t="s">
        <v>791</v>
      </c>
      <c r="B105" s="16">
        <v>95</v>
      </c>
      <c r="C105" s="17" t="s">
        <v>774</v>
      </c>
      <c r="D105" s="17" t="s">
        <v>180</v>
      </c>
      <c r="E105" s="17" t="s">
        <v>181</v>
      </c>
      <c r="F105" s="17" t="s">
        <v>257</v>
      </c>
      <c r="G105" s="17" t="s">
        <v>789</v>
      </c>
      <c r="H105" s="17" t="s">
        <v>790</v>
      </c>
      <c r="I105" s="17" t="s">
        <v>791</v>
      </c>
      <c r="J105" s="17" t="s">
        <v>792</v>
      </c>
      <c r="K105" s="17" t="s">
        <v>793</v>
      </c>
      <c r="L105" s="17">
        <v>1</v>
      </c>
      <c r="M105" s="20">
        <v>1</v>
      </c>
      <c r="N105" s="21">
        <v>1</v>
      </c>
      <c r="O105" s="22" t="s">
        <v>794</v>
      </c>
      <c r="P105" s="23" t="s">
        <v>130</v>
      </c>
      <c r="Q105" s="23">
        <v>2016</v>
      </c>
      <c r="R105" s="23">
        <v>0</v>
      </c>
      <c r="S105" s="23">
        <v>0</v>
      </c>
      <c r="T105" s="23">
        <v>0</v>
      </c>
      <c r="U105" s="23">
        <v>0</v>
      </c>
      <c r="V105" s="23">
        <v>1</v>
      </c>
      <c r="W105" s="23">
        <v>0</v>
      </c>
      <c r="X105" s="23">
        <v>0</v>
      </c>
      <c r="Y105" s="23">
        <v>0</v>
      </c>
      <c r="Z105" s="23">
        <v>0</v>
      </c>
      <c r="AA105" s="23">
        <v>0</v>
      </c>
      <c r="AB105" s="23">
        <v>0</v>
      </c>
      <c r="AC105" s="23">
        <v>1</v>
      </c>
      <c r="AD105" s="23">
        <v>0</v>
      </c>
      <c r="AE105" s="23">
        <v>1</v>
      </c>
      <c r="AF105" s="23">
        <v>0</v>
      </c>
      <c r="AG105" s="23">
        <v>0</v>
      </c>
      <c r="AH105" s="23">
        <v>0</v>
      </c>
      <c r="AI105" s="23">
        <v>0</v>
      </c>
      <c r="AJ105" s="23">
        <v>1</v>
      </c>
      <c r="AK105" s="23">
        <v>1</v>
      </c>
      <c r="AL105" s="23" t="e">
        <v>#DIV/0!</v>
      </c>
      <c r="AM105" s="23" t="e">
        <v>#DIV/0!</v>
      </c>
      <c r="AN105" s="23" t="e">
        <v>#DIV/0!</v>
      </c>
      <c r="AO105" s="23">
        <v>1</v>
      </c>
      <c r="AP105" s="23">
        <v>1</v>
      </c>
      <c r="AQ105" s="23">
        <v>1</v>
      </c>
      <c r="AR105" s="23">
        <v>1</v>
      </c>
      <c r="AS105" s="23">
        <v>1</v>
      </c>
      <c r="AT105" s="23" t="s">
        <v>49</v>
      </c>
      <c r="AU105" s="23" t="s">
        <v>49</v>
      </c>
      <c r="AV105" s="23" t="s">
        <v>131</v>
      </c>
      <c r="AW105" s="23" t="s">
        <v>49</v>
      </c>
      <c r="AX105" s="23" t="s">
        <v>49</v>
      </c>
      <c r="AY105" s="23" t="s">
        <v>49</v>
      </c>
      <c r="AZ105" s="23" t="s">
        <v>49</v>
      </c>
      <c r="BA105" s="23" t="s">
        <v>49</v>
      </c>
      <c r="BB105" s="23" t="s">
        <v>49</v>
      </c>
      <c r="BC105" s="23" t="s">
        <v>132</v>
      </c>
      <c r="BD105" s="23" t="s">
        <v>144</v>
      </c>
      <c r="BE105" s="23" t="s">
        <v>35</v>
      </c>
      <c r="BF105" s="23" t="s">
        <v>271</v>
      </c>
      <c r="BG105" s="23" t="s">
        <v>134</v>
      </c>
      <c r="BH105" s="24" t="s">
        <v>197</v>
      </c>
      <c r="BI105" s="17" t="s">
        <v>1514</v>
      </c>
    </row>
    <row r="106" spans="1:61" ht="56.25" customHeight="1" x14ac:dyDescent="0.25">
      <c r="A106" s="17" t="s">
        <v>797</v>
      </c>
      <c r="B106" s="16">
        <v>96</v>
      </c>
      <c r="C106" s="17" t="s">
        <v>774</v>
      </c>
      <c r="D106" s="17" t="s">
        <v>180</v>
      </c>
      <c r="E106" s="17" t="s">
        <v>181</v>
      </c>
      <c r="F106" s="17" t="s">
        <v>257</v>
      </c>
      <c r="G106" s="17" t="s">
        <v>795</v>
      </c>
      <c r="H106" s="17" t="s">
        <v>796</v>
      </c>
      <c r="I106" s="17" t="s">
        <v>797</v>
      </c>
      <c r="J106" s="17" t="s">
        <v>798</v>
      </c>
      <c r="K106" s="17" t="s">
        <v>799</v>
      </c>
      <c r="L106" s="17">
        <v>1</v>
      </c>
      <c r="M106" s="20">
        <v>1</v>
      </c>
      <c r="N106" s="21">
        <v>1</v>
      </c>
      <c r="O106" s="22" t="s">
        <v>800</v>
      </c>
      <c r="P106" s="23" t="s">
        <v>130</v>
      </c>
      <c r="Q106" s="23">
        <v>2016</v>
      </c>
      <c r="R106" s="23">
        <v>0</v>
      </c>
      <c r="S106" s="23">
        <v>0</v>
      </c>
      <c r="T106" s="23">
        <v>0</v>
      </c>
      <c r="U106" s="23">
        <v>0</v>
      </c>
      <c r="V106" s="23">
        <v>1</v>
      </c>
      <c r="W106" s="23">
        <v>0</v>
      </c>
      <c r="X106" s="23">
        <v>0</v>
      </c>
      <c r="Y106" s="23">
        <v>0</v>
      </c>
      <c r="Z106" s="23">
        <v>0</v>
      </c>
      <c r="AA106" s="23">
        <v>0</v>
      </c>
      <c r="AB106" s="23">
        <v>0</v>
      </c>
      <c r="AC106" s="23">
        <v>1</v>
      </c>
      <c r="AD106" s="23">
        <v>0</v>
      </c>
      <c r="AE106" s="23">
        <v>1</v>
      </c>
      <c r="AF106" s="23">
        <v>0</v>
      </c>
      <c r="AG106" s="23">
        <v>0</v>
      </c>
      <c r="AH106" s="23">
        <v>0</v>
      </c>
      <c r="AI106" s="23">
        <v>0</v>
      </c>
      <c r="AJ106" s="23">
        <v>1</v>
      </c>
      <c r="AK106" s="23">
        <v>1</v>
      </c>
      <c r="AL106" s="23" t="e">
        <v>#DIV/0!</v>
      </c>
      <c r="AM106" s="23" t="e">
        <v>#DIV/0!</v>
      </c>
      <c r="AN106" s="23" t="e">
        <v>#DIV/0!</v>
      </c>
      <c r="AO106" s="23">
        <v>1</v>
      </c>
      <c r="AP106" s="23">
        <v>1</v>
      </c>
      <c r="AQ106" s="23">
        <v>1</v>
      </c>
      <c r="AR106" s="23">
        <v>1</v>
      </c>
      <c r="AS106" s="23">
        <v>1</v>
      </c>
      <c r="AT106" s="23" t="s">
        <v>49</v>
      </c>
      <c r="AU106" s="23" t="s">
        <v>49</v>
      </c>
      <c r="AV106" s="23" t="s">
        <v>131</v>
      </c>
      <c r="AW106" s="23" t="s">
        <v>49</v>
      </c>
      <c r="AX106" s="23" t="s">
        <v>49</v>
      </c>
      <c r="AY106" s="23" t="s">
        <v>49</v>
      </c>
      <c r="AZ106" s="23" t="s">
        <v>49</v>
      </c>
      <c r="BA106" s="23" t="s">
        <v>49</v>
      </c>
      <c r="BB106" s="23" t="s">
        <v>49</v>
      </c>
      <c r="BC106" s="23" t="s">
        <v>132</v>
      </c>
      <c r="BD106" s="23" t="s">
        <v>144</v>
      </c>
      <c r="BE106" s="23" t="s">
        <v>35</v>
      </c>
      <c r="BF106" s="23" t="s">
        <v>271</v>
      </c>
      <c r="BG106" s="23" t="s">
        <v>134</v>
      </c>
      <c r="BH106" s="24" t="s">
        <v>197</v>
      </c>
      <c r="BI106" s="17" t="e">
        <v>#N/A</v>
      </c>
    </row>
    <row r="107" spans="1:61" ht="56.25" customHeight="1" x14ac:dyDescent="0.25">
      <c r="A107" s="18" t="s">
        <v>806</v>
      </c>
      <c r="B107" s="16">
        <v>97</v>
      </c>
      <c r="C107" s="17" t="s">
        <v>801</v>
      </c>
      <c r="D107" s="17" t="s">
        <v>121</v>
      </c>
      <c r="E107" s="17" t="s">
        <v>802</v>
      </c>
      <c r="F107" s="17" t="s">
        <v>803</v>
      </c>
      <c r="G107" s="17" t="s">
        <v>804</v>
      </c>
      <c r="H107" s="17" t="s">
        <v>805</v>
      </c>
      <c r="I107" s="18" t="s">
        <v>806</v>
      </c>
      <c r="J107" s="17" t="s">
        <v>807</v>
      </c>
      <c r="K107" s="17" t="s">
        <v>808</v>
      </c>
      <c r="L107" s="21">
        <v>0.25</v>
      </c>
      <c r="M107" s="21">
        <v>0.25</v>
      </c>
      <c r="N107" s="21">
        <v>1</v>
      </c>
      <c r="O107" s="22" t="s">
        <v>809</v>
      </c>
      <c r="P107" s="23" t="e">
        <v>#REF!</v>
      </c>
      <c r="Q107" s="23">
        <v>2016</v>
      </c>
      <c r="R107" s="23" t="e">
        <v>#REF!</v>
      </c>
      <c r="S107" s="23" t="e">
        <v>#REF!</v>
      </c>
      <c r="T107" s="23" t="e">
        <v>#REF!</v>
      </c>
      <c r="U107" s="23" t="e">
        <v>#REF!</v>
      </c>
      <c r="V107" s="23" t="e">
        <v>#REF!</v>
      </c>
      <c r="W107" s="23" t="e">
        <v>#REF!</v>
      </c>
      <c r="X107" s="23" t="e">
        <v>#REF!</v>
      </c>
      <c r="Y107" s="23" t="e">
        <v>#REF!</v>
      </c>
      <c r="Z107" s="23" t="e">
        <v>#REF!</v>
      </c>
      <c r="AA107" s="23" t="e">
        <v>#REF!</v>
      </c>
      <c r="AB107" s="23" t="e">
        <v>#REF!</v>
      </c>
      <c r="AC107" s="23" t="e">
        <v>#REF!</v>
      </c>
      <c r="AD107" s="23" t="e">
        <v>#REF!</v>
      </c>
      <c r="AE107" s="23" t="e">
        <v>#REF!</v>
      </c>
      <c r="AF107" s="23" t="e">
        <v>#REF!</v>
      </c>
      <c r="AG107" s="23" t="e">
        <v>#REF!</v>
      </c>
      <c r="AH107" s="23" t="e">
        <v>#REF!</v>
      </c>
      <c r="AI107" s="23" t="e">
        <v>#REF!</v>
      </c>
      <c r="AJ107" s="23" t="e">
        <v>#REF!</v>
      </c>
      <c r="AK107" s="23" t="e">
        <v>#REF!</v>
      </c>
      <c r="AL107" s="23" t="e">
        <v>#REF!</v>
      </c>
      <c r="AM107" s="23" t="e">
        <v>#REF!</v>
      </c>
      <c r="AN107" s="23" t="e">
        <v>#REF!</v>
      </c>
      <c r="AO107" s="23" t="e">
        <v>#REF!</v>
      </c>
      <c r="AP107" s="23" t="e">
        <v>#REF!</v>
      </c>
      <c r="AQ107" s="23">
        <v>1</v>
      </c>
      <c r="AR107" s="23">
        <v>1</v>
      </c>
      <c r="AS107" s="23">
        <v>1</v>
      </c>
      <c r="AT107" s="23" t="s">
        <v>49</v>
      </c>
      <c r="AU107" s="23" t="s">
        <v>131</v>
      </c>
      <c r="AV107" s="23" t="s">
        <v>131</v>
      </c>
      <c r="AW107" s="23" t="s">
        <v>49</v>
      </c>
      <c r="AX107" s="23" t="s">
        <v>49</v>
      </c>
      <c r="AY107" s="23" t="s">
        <v>49</v>
      </c>
      <c r="AZ107" s="23" t="s">
        <v>49</v>
      </c>
      <c r="BA107" s="23" t="s">
        <v>49</v>
      </c>
      <c r="BB107" s="23" t="s">
        <v>49</v>
      </c>
      <c r="BC107" s="23" t="s">
        <v>132</v>
      </c>
      <c r="BD107" s="23" t="s">
        <v>144</v>
      </c>
      <c r="BE107" s="23" t="s">
        <v>171</v>
      </c>
      <c r="BF107" s="23" t="s">
        <v>271</v>
      </c>
      <c r="BG107" s="23" t="s">
        <v>272</v>
      </c>
      <c r="BH107" s="24" t="s">
        <v>197</v>
      </c>
      <c r="BI107" s="17" t="s">
        <v>1515</v>
      </c>
    </row>
    <row r="108" spans="1:61" ht="56.25" customHeight="1" x14ac:dyDescent="0.25">
      <c r="A108" s="30" t="s">
        <v>812</v>
      </c>
      <c r="B108" s="16">
        <v>98</v>
      </c>
      <c r="C108" s="17" t="s">
        <v>801</v>
      </c>
      <c r="D108" s="17" t="s">
        <v>121</v>
      </c>
      <c r="E108" s="17" t="s">
        <v>136</v>
      </c>
      <c r="F108" s="17" t="s">
        <v>137</v>
      </c>
      <c r="G108" s="17" t="s">
        <v>810</v>
      </c>
      <c r="H108" s="17" t="s">
        <v>811</v>
      </c>
      <c r="I108" s="30" t="s">
        <v>812</v>
      </c>
      <c r="J108" s="17" t="s">
        <v>813</v>
      </c>
      <c r="K108" s="17" t="s">
        <v>814</v>
      </c>
      <c r="L108" s="21">
        <v>1</v>
      </c>
      <c r="M108" s="33">
        <v>0.99418979987088441</v>
      </c>
      <c r="N108" s="33">
        <v>0.99418979987088441</v>
      </c>
      <c r="O108" s="22" t="s">
        <v>815</v>
      </c>
      <c r="P108" s="23" t="s">
        <v>718</v>
      </c>
      <c r="Q108" s="23">
        <v>2016</v>
      </c>
      <c r="R108" s="23" t="s">
        <v>718</v>
      </c>
      <c r="S108" s="23">
        <v>0.25</v>
      </c>
      <c r="T108" s="23">
        <v>0.25</v>
      </c>
      <c r="U108" s="23">
        <v>0.25</v>
      </c>
      <c r="V108" s="23">
        <v>0.25</v>
      </c>
      <c r="W108" s="23">
        <v>0</v>
      </c>
      <c r="X108" s="23">
        <v>273</v>
      </c>
      <c r="Y108" s="23">
        <v>3</v>
      </c>
      <c r="Z108" s="23">
        <v>482</v>
      </c>
      <c r="AA108" s="23">
        <v>2</v>
      </c>
      <c r="AB108" s="23">
        <v>327</v>
      </c>
      <c r="AC108" s="23">
        <v>4</v>
      </c>
      <c r="AD108" s="23">
        <v>467</v>
      </c>
      <c r="AE108" s="23">
        <v>9</v>
      </c>
      <c r="AF108" s="23">
        <v>1549</v>
      </c>
      <c r="AG108" s="23">
        <v>0</v>
      </c>
      <c r="AH108" s="23">
        <v>6.2240663900414933E-3</v>
      </c>
      <c r="AI108" s="23">
        <v>6.1162079510703364E-3</v>
      </c>
      <c r="AJ108" s="23">
        <v>8.5653104925053538E-3</v>
      </c>
      <c r="AK108" s="23">
        <v>8.5653104925053538E-3</v>
      </c>
      <c r="AL108" s="23">
        <v>1</v>
      </c>
      <c r="AM108" s="23">
        <v>0.975103734439834</v>
      </c>
      <c r="AN108" s="23">
        <v>0.97553516819571862</v>
      </c>
      <c r="AO108" s="23">
        <v>0.96573875802997855</v>
      </c>
      <c r="AP108" s="23">
        <v>0.99418979987088441</v>
      </c>
      <c r="AQ108" s="23">
        <v>1</v>
      </c>
      <c r="AR108" s="23">
        <v>1</v>
      </c>
      <c r="AS108" s="23">
        <v>1</v>
      </c>
      <c r="AT108" s="23" t="s">
        <v>49</v>
      </c>
      <c r="AU108" s="23" t="s">
        <v>49</v>
      </c>
      <c r="AV108" s="23" t="s">
        <v>131</v>
      </c>
      <c r="AW108" s="23" t="s">
        <v>49</v>
      </c>
      <c r="AX108" s="23" t="s">
        <v>49</v>
      </c>
      <c r="AY108" s="23" t="s">
        <v>49</v>
      </c>
      <c r="AZ108" s="23" t="s">
        <v>49</v>
      </c>
      <c r="BA108" s="23" t="s">
        <v>49</v>
      </c>
      <c r="BB108" s="23" t="s">
        <v>49</v>
      </c>
      <c r="BC108" s="23" t="s">
        <v>132</v>
      </c>
      <c r="BD108" s="23" t="s">
        <v>144</v>
      </c>
      <c r="BE108" s="23" t="s">
        <v>171</v>
      </c>
      <c r="BF108" s="23" t="s">
        <v>271</v>
      </c>
      <c r="BG108" s="23" t="s">
        <v>272</v>
      </c>
      <c r="BH108" s="24" t="s">
        <v>197</v>
      </c>
      <c r="BI108" s="17" t="s">
        <v>1516</v>
      </c>
    </row>
    <row r="109" spans="1:61" ht="56.25" customHeight="1" x14ac:dyDescent="0.25">
      <c r="A109" s="18" t="s">
        <v>817</v>
      </c>
      <c r="B109" s="16">
        <v>99</v>
      </c>
      <c r="C109" s="17" t="s">
        <v>801</v>
      </c>
      <c r="D109" s="17" t="s">
        <v>121</v>
      </c>
      <c r="E109" s="17" t="s">
        <v>136</v>
      </c>
      <c r="F109" s="17" t="s">
        <v>137</v>
      </c>
      <c r="G109" s="17" t="s">
        <v>810</v>
      </c>
      <c r="H109" s="17" t="s">
        <v>816</v>
      </c>
      <c r="I109" s="18" t="s">
        <v>817</v>
      </c>
      <c r="J109" s="17" t="s">
        <v>818</v>
      </c>
      <c r="K109" s="17" t="s">
        <v>819</v>
      </c>
      <c r="L109" s="21">
        <v>1</v>
      </c>
      <c r="M109" s="21">
        <v>1</v>
      </c>
      <c r="N109" s="21">
        <v>1</v>
      </c>
      <c r="O109" s="22" t="s">
        <v>820</v>
      </c>
      <c r="P109" s="23" t="s">
        <v>821</v>
      </c>
      <c r="Q109" s="23">
        <v>2016</v>
      </c>
      <c r="R109" s="23" t="s">
        <v>821</v>
      </c>
      <c r="S109" s="23">
        <v>0.25</v>
      </c>
      <c r="T109" s="23">
        <v>0.25</v>
      </c>
      <c r="U109" s="23">
        <v>0.25</v>
      </c>
      <c r="V109" s="23">
        <v>0.25</v>
      </c>
      <c r="W109" s="23">
        <v>1</v>
      </c>
      <c r="X109" s="23">
        <v>4</v>
      </c>
      <c r="Y109" s="23">
        <v>1</v>
      </c>
      <c r="Z109" s="23">
        <v>4</v>
      </c>
      <c r="AA109" s="23">
        <v>1</v>
      </c>
      <c r="AB109" s="23">
        <v>4</v>
      </c>
      <c r="AC109" s="23">
        <v>1</v>
      </c>
      <c r="AD109" s="23">
        <v>4</v>
      </c>
      <c r="AE109" s="23">
        <v>4</v>
      </c>
      <c r="AF109" s="23">
        <v>1</v>
      </c>
      <c r="AG109" s="23">
        <v>0.25</v>
      </c>
      <c r="AH109" s="23">
        <v>0.25</v>
      </c>
      <c r="AI109" s="23">
        <v>0.25</v>
      </c>
      <c r="AJ109" s="23">
        <v>0.25</v>
      </c>
      <c r="AK109" s="23">
        <v>0.25</v>
      </c>
      <c r="AL109" s="23">
        <v>1</v>
      </c>
      <c r="AM109" s="23">
        <v>1</v>
      </c>
      <c r="AN109" s="23">
        <v>1</v>
      </c>
      <c r="AO109" s="23">
        <v>1</v>
      </c>
      <c r="AP109" s="23">
        <v>4</v>
      </c>
      <c r="AQ109" s="23">
        <v>1</v>
      </c>
      <c r="AR109" s="23">
        <v>1</v>
      </c>
      <c r="AS109" s="23">
        <v>1</v>
      </c>
      <c r="AT109" s="23" t="s">
        <v>49</v>
      </c>
      <c r="AU109" s="23" t="s">
        <v>131</v>
      </c>
      <c r="AV109" s="23" t="s">
        <v>131</v>
      </c>
      <c r="AW109" s="23" t="s">
        <v>49</v>
      </c>
      <c r="AX109" s="23" t="s">
        <v>49</v>
      </c>
      <c r="AY109" s="23" t="s">
        <v>49</v>
      </c>
      <c r="AZ109" s="23" t="s">
        <v>49</v>
      </c>
      <c r="BA109" s="23" t="s">
        <v>49</v>
      </c>
      <c r="BB109" s="23" t="s">
        <v>49</v>
      </c>
      <c r="BC109" s="23" t="s">
        <v>132</v>
      </c>
      <c r="BD109" s="23" t="s">
        <v>144</v>
      </c>
      <c r="BE109" s="23" t="s">
        <v>171</v>
      </c>
      <c r="BF109" s="23" t="s">
        <v>271</v>
      </c>
      <c r="BG109" s="23" t="s">
        <v>272</v>
      </c>
      <c r="BH109" s="24" t="s">
        <v>197</v>
      </c>
      <c r="BI109" s="17" t="s">
        <v>1517</v>
      </c>
    </row>
    <row r="110" spans="1:61" ht="56.25" customHeight="1" x14ac:dyDescent="0.25">
      <c r="A110" s="30" t="s">
        <v>823</v>
      </c>
      <c r="B110" s="16">
        <v>100</v>
      </c>
      <c r="C110" s="17" t="s">
        <v>801</v>
      </c>
      <c r="D110" s="17" t="s">
        <v>121</v>
      </c>
      <c r="E110" s="17" t="s">
        <v>136</v>
      </c>
      <c r="F110" s="17" t="s">
        <v>137</v>
      </c>
      <c r="G110" s="17" t="s">
        <v>810</v>
      </c>
      <c r="H110" s="17" t="s">
        <v>822</v>
      </c>
      <c r="I110" s="30" t="s">
        <v>823</v>
      </c>
      <c r="J110" s="17" t="s">
        <v>824</v>
      </c>
      <c r="K110" s="17" t="s">
        <v>825</v>
      </c>
      <c r="L110" s="33">
        <v>5.0000000000000001E-3</v>
      </c>
      <c r="M110" s="41">
        <v>4.0000000000000003E-5</v>
      </c>
      <c r="N110" s="21">
        <v>0.99999868658676738</v>
      </c>
      <c r="O110" s="22" t="s">
        <v>826</v>
      </c>
      <c r="P110" s="23" t="s">
        <v>718</v>
      </c>
      <c r="Q110" s="23">
        <v>2016</v>
      </c>
      <c r="R110" s="23" t="s">
        <v>718</v>
      </c>
      <c r="S110" s="23">
        <v>2E-3</v>
      </c>
      <c r="T110" s="23">
        <v>1.5E-3</v>
      </c>
      <c r="U110" s="23">
        <v>1E-3</v>
      </c>
      <c r="V110" s="23">
        <v>5.0000000000000001E-4</v>
      </c>
      <c r="W110" s="23">
        <v>1.0000000000000001E-5</v>
      </c>
      <c r="X110" s="23">
        <v>1071</v>
      </c>
      <c r="Y110" s="23">
        <v>1.0000000000000001E-5</v>
      </c>
      <c r="Z110" s="23">
        <v>1397</v>
      </c>
      <c r="AA110" s="23">
        <v>1.0000000000000001E-5</v>
      </c>
      <c r="AB110" s="23">
        <v>1688</v>
      </c>
      <c r="AC110" s="23">
        <v>1.0000000000000001E-5</v>
      </c>
      <c r="AD110" s="23">
        <v>1935</v>
      </c>
      <c r="AE110" s="23">
        <v>4.0000000000000003E-5</v>
      </c>
      <c r="AF110" s="23">
        <v>6091</v>
      </c>
      <c r="AG110" s="23">
        <v>9.3370681605975739E-9</v>
      </c>
      <c r="AH110" s="23">
        <v>7.1581961345740882E-9</v>
      </c>
      <c r="AI110" s="23">
        <v>5.9241706161137443E-9</v>
      </c>
      <c r="AJ110" s="23">
        <v>5.1679586563307495E-9</v>
      </c>
      <c r="AK110" s="23">
        <v>5.1679586563307495E-9</v>
      </c>
      <c r="AL110" s="23">
        <v>0.99999533146591968</v>
      </c>
      <c r="AM110" s="23">
        <v>0.99999522786924366</v>
      </c>
      <c r="AN110" s="23">
        <v>0.99999407582938393</v>
      </c>
      <c r="AO110" s="23">
        <v>0.9999896640826873</v>
      </c>
      <c r="AP110" s="23">
        <v>0.99999868658676738</v>
      </c>
      <c r="AQ110" s="23">
        <v>4.0000000000000001E-3</v>
      </c>
      <c r="AR110" s="23">
        <v>2E-3</v>
      </c>
      <c r="AS110" s="23">
        <v>1E-3</v>
      </c>
      <c r="AT110" s="23" t="s">
        <v>49</v>
      </c>
      <c r="AU110" s="23" t="s">
        <v>49</v>
      </c>
      <c r="AV110" s="23" t="s">
        <v>131</v>
      </c>
      <c r="AW110" s="23" t="s">
        <v>49</v>
      </c>
      <c r="AX110" s="23" t="s">
        <v>49</v>
      </c>
      <c r="AY110" s="23" t="s">
        <v>49</v>
      </c>
      <c r="AZ110" s="23" t="s">
        <v>49</v>
      </c>
      <c r="BA110" s="23" t="s">
        <v>49</v>
      </c>
      <c r="BB110" s="23" t="s">
        <v>49</v>
      </c>
      <c r="BC110" s="23" t="s">
        <v>132</v>
      </c>
      <c r="BD110" s="23" t="s">
        <v>619</v>
      </c>
      <c r="BE110" s="23" t="s">
        <v>171</v>
      </c>
      <c r="BF110" s="23" t="s">
        <v>271</v>
      </c>
      <c r="BG110" s="23" t="s">
        <v>827</v>
      </c>
      <c r="BH110" s="24" t="s">
        <v>135</v>
      </c>
      <c r="BI110" s="17" t="e">
        <v>#N/A</v>
      </c>
    </row>
    <row r="111" spans="1:61" ht="56.25" customHeight="1" x14ac:dyDescent="0.25">
      <c r="A111" s="30" t="s">
        <v>829</v>
      </c>
      <c r="B111" s="16">
        <v>101</v>
      </c>
      <c r="C111" s="17" t="s">
        <v>801</v>
      </c>
      <c r="D111" s="17" t="s">
        <v>121</v>
      </c>
      <c r="E111" s="17" t="s">
        <v>136</v>
      </c>
      <c r="F111" s="17" t="s">
        <v>137</v>
      </c>
      <c r="G111" s="17" t="s">
        <v>810</v>
      </c>
      <c r="H111" s="17" t="s">
        <v>828</v>
      </c>
      <c r="I111" s="30" t="s">
        <v>829</v>
      </c>
      <c r="J111" s="17" t="s">
        <v>830</v>
      </c>
      <c r="K111" s="17" t="s">
        <v>831</v>
      </c>
      <c r="L111" s="21">
        <v>1</v>
      </c>
      <c r="M111" s="21">
        <v>1</v>
      </c>
      <c r="N111" s="21">
        <v>1</v>
      </c>
      <c r="O111" s="22" t="s">
        <v>832</v>
      </c>
      <c r="P111" s="23" t="s">
        <v>718</v>
      </c>
      <c r="Q111" s="23">
        <v>2016</v>
      </c>
      <c r="R111" s="23" t="s">
        <v>718</v>
      </c>
      <c r="S111" s="23">
        <v>2.9850746268656699E-2</v>
      </c>
      <c r="T111" s="23">
        <v>0.29850746268656703</v>
      </c>
      <c r="U111" s="23">
        <v>0.28358208955223901</v>
      </c>
      <c r="V111" s="23">
        <v>0.38805970149253699</v>
      </c>
      <c r="W111" s="23">
        <v>2</v>
      </c>
      <c r="X111" s="23">
        <v>65</v>
      </c>
      <c r="Y111" s="23">
        <v>19</v>
      </c>
      <c r="Z111" s="23">
        <v>65</v>
      </c>
      <c r="AA111" s="23">
        <v>13</v>
      </c>
      <c r="AB111" s="23">
        <v>65</v>
      </c>
      <c r="AC111" s="23">
        <v>31</v>
      </c>
      <c r="AD111" s="23">
        <v>65</v>
      </c>
      <c r="AE111" s="23">
        <v>65</v>
      </c>
      <c r="AF111" s="23">
        <v>65</v>
      </c>
      <c r="AG111" s="23">
        <v>3.0769230769230771E-2</v>
      </c>
      <c r="AH111" s="23">
        <v>0.29230769230769232</v>
      </c>
      <c r="AI111" s="23">
        <v>0.2</v>
      </c>
      <c r="AJ111" s="23">
        <v>0.47692307692307695</v>
      </c>
      <c r="AK111" s="23">
        <v>0.47692307692307695</v>
      </c>
      <c r="AL111" s="23">
        <v>1.0307692307692315</v>
      </c>
      <c r="AM111" s="23">
        <v>0.97923076923076968</v>
      </c>
      <c r="AN111" s="23">
        <v>0.70526315789473637</v>
      </c>
      <c r="AO111" s="23">
        <v>1.2289940828402377</v>
      </c>
      <c r="AP111" s="23">
        <v>1</v>
      </c>
      <c r="AQ111" s="23">
        <v>1</v>
      </c>
      <c r="AR111" s="23">
        <v>1</v>
      </c>
      <c r="AS111" s="23">
        <v>1</v>
      </c>
      <c r="AT111" s="23" t="s">
        <v>49</v>
      </c>
      <c r="AU111" s="23" t="s">
        <v>49</v>
      </c>
      <c r="AV111" s="23" t="s">
        <v>131</v>
      </c>
      <c r="AW111" s="23" t="s">
        <v>49</v>
      </c>
      <c r="AX111" s="23" t="s">
        <v>49</v>
      </c>
      <c r="AY111" s="23" t="s">
        <v>49</v>
      </c>
      <c r="AZ111" s="23" t="s">
        <v>49</v>
      </c>
      <c r="BA111" s="23" t="s">
        <v>49</v>
      </c>
      <c r="BB111" s="23" t="s">
        <v>49</v>
      </c>
      <c r="BC111" s="23" t="s">
        <v>132</v>
      </c>
      <c r="BD111" s="23" t="s">
        <v>144</v>
      </c>
      <c r="BE111" s="23" t="s">
        <v>171</v>
      </c>
      <c r="BF111" s="23" t="s">
        <v>271</v>
      </c>
      <c r="BG111" s="23" t="s">
        <v>272</v>
      </c>
      <c r="BH111" s="24" t="s">
        <v>197</v>
      </c>
      <c r="BI111" s="17" t="s">
        <v>1518</v>
      </c>
    </row>
    <row r="112" spans="1:61" ht="56.25" customHeight="1" x14ac:dyDescent="0.25">
      <c r="A112" s="18" t="s">
        <v>836</v>
      </c>
      <c r="B112" s="16">
        <v>102</v>
      </c>
      <c r="C112" s="17" t="s">
        <v>801</v>
      </c>
      <c r="D112" s="17" t="s">
        <v>121</v>
      </c>
      <c r="E112" s="17" t="s">
        <v>802</v>
      </c>
      <c r="F112" s="17" t="s">
        <v>833</v>
      </c>
      <c r="G112" s="17" t="s">
        <v>834</v>
      </c>
      <c r="H112" s="17" t="s">
        <v>835</v>
      </c>
      <c r="I112" s="18" t="s">
        <v>836</v>
      </c>
      <c r="J112" s="17" t="s">
        <v>837</v>
      </c>
      <c r="K112" s="17" t="s">
        <v>838</v>
      </c>
      <c r="L112" s="21">
        <v>0.25</v>
      </c>
      <c r="M112" s="21">
        <v>0.25</v>
      </c>
      <c r="N112" s="21">
        <v>1</v>
      </c>
      <c r="O112" s="22" t="s">
        <v>839</v>
      </c>
      <c r="P112" s="23" t="e">
        <v>#REF!</v>
      </c>
      <c r="Q112" s="23">
        <v>2016</v>
      </c>
      <c r="R112" s="23" t="e">
        <v>#REF!</v>
      </c>
      <c r="S112" s="23" t="e">
        <v>#REF!</v>
      </c>
      <c r="T112" s="23" t="e">
        <v>#REF!</v>
      </c>
      <c r="U112" s="23" t="e">
        <v>#REF!</v>
      </c>
      <c r="V112" s="23" t="e">
        <v>#REF!</v>
      </c>
      <c r="W112" s="23" t="e">
        <v>#REF!</v>
      </c>
      <c r="X112" s="23" t="e">
        <v>#REF!</v>
      </c>
      <c r="Y112" s="23" t="e">
        <v>#REF!</v>
      </c>
      <c r="Z112" s="23" t="e">
        <v>#REF!</v>
      </c>
      <c r="AA112" s="23" t="e">
        <v>#REF!</v>
      </c>
      <c r="AB112" s="23" t="e">
        <v>#REF!</v>
      </c>
      <c r="AC112" s="23" t="e">
        <v>#REF!</v>
      </c>
      <c r="AD112" s="23" t="e">
        <v>#REF!</v>
      </c>
      <c r="AE112" s="23" t="e">
        <v>#REF!</v>
      </c>
      <c r="AF112" s="23" t="e">
        <v>#REF!</v>
      </c>
      <c r="AG112" s="23" t="e">
        <v>#REF!</v>
      </c>
      <c r="AH112" s="23" t="e">
        <v>#REF!</v>
      </c>
      <c r="AI112" s="23" t="e">
        <v>#REF!</v>
      </c>
      <c r="AJ112" s="23" t="e">
        <v>#REF!</v>
      </c>
      <c r="AK112" s="23" t="e">
        <v>#REF!</v>
      </c>
      <c r="AL112" s="23" t="e">
        <v>#REF!</v>
      </c>
      <c r="AM112" s="23" t="e">
        <v>#REF!</v>
      </c>
      <c r="AN112" s="23" t="e">
        <v>#REF!</v>
      </c>
      <c r="AO112" s="23" t="e">
        <v>#REF!</v>
      </c>
      <c r="AP112" s="23" t="e">
        <v>#REF!</v>
      </c>
      <c r="AQ112" s="23">
        <v>0.6</v>
      </c>
      <c r="AR112" s="23">
        <v>0.75</v>
      </c>
      <c r="AS112" s="23">
        <v>1</v>
      </c>
      <c r="AT112" s="23" t="s">
        <v>49</v>
      </c>
      <c r="AU112" s="23" t="s">
        <v>131</v>
      </c>
      <c r="AV112" s="23" t="s">
        <v>131</v>
      </c>
      <c r="AW112" s="23" t="s">
        <v>49</v>
      </c>
      <c r="AX112" s="23" t="s">
        <v>49</v>
      </c>
      <c r="AY112" s="23" t="s">
        <v>49</v>
      </c>
      <c r="AZ112" s="23" t="s">
        <v>49</v>
      </c>
      <c r="BA112" s="23" t="s">
        <v>49</v>
      </c>
      <c r="BB112" s="23" t="s">
        <v>49</v>
      </c>
      <c r="BC112" s="23" t="s">
        <v>840</v>
      </c>
      <c r="BD112" s="23" t="s">
        <v>133</v>
      </c>
      <c r="BE112" s="23" t="s">
        <v>171</v>
      </c>
      <c r="BF112" s="23" t="s">
        <v>271</v>
      </c>
      <c r="BG112" s="23" t="s">
        <v>272</v>
      </c>
      <c r="BH112" s="24" t="s">
        <v>135</v>
      </c>
      <c r="BI112" s="17" t="s">
        <v>1519</v>
      </c>
    </row>
    <row r="113" spans="1:61" ht="56.25" customHeight="1" x14ac:dyDescent="0.25">
      <c r="A113" s="18" t="s">
        <v>845</v>
      </c>
      <c r="B113" s="16">
        <v>103</v>
      </c>
      <c r="C113" s="17" t="s">
        <v>801</v>
      </c>
      <c r="D113" s="17" t="s">
        <v>248</v>
      </c>
      <c r="E113" s="17" t="s">
        <v>841</v>
      </c>
      <c r="F113" s="17" t="s">
        <v>842</v>
      </c>
      <c r="G113" s="17" t="s">
        <v>843</v>
      </c>
      <c r="H113" s="17" t="s">
        <v>844</v>
      </c>
      <c r="I113" s="18" t="s">
        <v>845</v>
      </c>
      <c r="J113" s="17" t="s">
        <v>846</v>
      </c>
      <c r="K113" s="17" t="s">
        <v>847</v>
      </c>
      <c r="L113" s="21">
        <v>1</v>
      </c>
      <c r="M113" s="21">
        <v>1</v>
      </c>
      <c r="N113" s="21">
        <v>1</v>
      </c>
      <c r="O113" s="22" t="s">
        <v>848</v>
      </c>
      <c r="P113" s="23" t="s">
        <v>718</v>
      </c>
      <c r="Q113" s="23">
        <v>2016</v>
      </c>
      <c r="R113" s="23" t="s">
        <v>718</v>
      </c>
      <c r="S113" s="23">
        <v>3.0769230769230799E-2</v>
      </c>
      <c r="T113" s="23">
        <v>0.18461538461538499</v>
      </c>
      <c r="U113" s="23">
        <v>0.261538461538462</v>
      </c>
      <c r="V113" s="23">
        <v>0.52307692307692299</v>
      </c>
      <c r="W113" s="23">
        <v>2</v>
      </c>
      <c r="X113" s="23">
        <v>65</v>
      </c>
      <c r="Y113" s="23">
        <v>12</v>
      </c>
      <c r="Z113" s="23">
        <v>65</v>
      </c>
      <c r="AA113" s="23">
        <v>14</v>
      </c>
      <c r="AB113" s="23">
        <v>65</v>
      </c>
      <c r="AC113" s="23">
        <v>37</v>
      </c>
      <c r="AD113" s="23">
        <v>65</v>
      </c>
      <c r="AE113" s="23">
        <v>65</v>
      </c>
      <c r="AF113" s="23">
        <v>1</v>
      </c>
      <c r="AG113" s="23">
        <v>3.0769230769230771E-2</v>
      </c>
      <c r="AH113" s="23">
        <v>0.18461538461538463</v>
      </c>
      <c r="AI113" s="23">
        <v>0.2153846153846154</v>
      </c>
      <c r="AJ113" s="23">
        <v>0.56923076923076921</v>
      </c>
      <c r="AK113" s="23">
        <v>0.56923076923076921</v>
      </c>
      <c r="AL113" s="23">
        <v>0.99999999999999911</v>
      </c>
      <c r="AM113" s="23">
        <v>0.999999999999998</v>
      </c>
      <c r="AN113" s="23">
        <v>0.82352941176470451</v>
      </c>
      <c r="AO113" s="23">
        <v>1.0882352941176472</v>
      </c>
      <c r="AP113" s="23">
        <v>65</v>
      </c>
      <c r="AQ113" s="23">
        <v>1</v>
      </c>
      <c r="AR113" s="23">
        <v>1</v>
      </c>
      <c r="AS113" s="23">
        <v>1</v>
      </c>
      <c r="AT113" s="23" t="s">
        <v>49</v>
      </c>
      <c r="AU113" s="23" t="s">
        <v>131</v>
      </c>
      <c r="AV113" s="23" t="s">
        <v>131</v>
      </c>
      <c r="AW113" s="23" t="s">
        <v>49</v>
      </c>
      <c r="AX113" s="23" t="s">
        <v>49</v>
      </c>
      <c r="AY113" s="23" t="s">
        <v>49</v>
      </c>
      <c r="AZ113" s="23" t="s">
        <v>49</v>
      </c>
      <c r="BA113" s="23" t="s">
        <v>49</v>
      </c>
      <c r="BB113" s="23" t="s">
        <v>49</v>
      </c>
      <c r="BC113" s="23" t="s">
        <v>849</v>
      </c>
      <c r="BD113" s="23" t="s">
        <v>144</v>
      </c>
      <c r="BE113" s="23" t="s">
        <v>171</v>
      </c>
      <c r="BF113" s="23" t="s">
        <v>271</v>
      </c>
      <c r="BG113" s="23" t="s">
        <v>272</v>
      </c>
      <c r="BH113" s="24" t="s">
        <v>135</v>
      </c>
      <c r="BI113" s="17" t="s">
        <v>1520</v>
      </c>
    </row>
    <row r="114" spans="1:61" ht="56.25" customHeight="1" x14ac:dyDescent="0.25">
      <c r="A114" s="18" t="s">
        <v>853</v>
      </c>
      <c r="B114" s="16">
        <v>104</v>
      </c>
      <c r="C114" s="17" t="s">
        <v>801</v>
      </c>
      <c r="D114" s="17" t="s">
        <v>248</v>
      </c>
      <c r="E114" s="17" t="s">
        <v>841</v>
      </c>
      <c r="F114" s="17" t="s">
        <v>850</v>
      </c>
      <c r="G114" s="17" t="s">
        <v>851</v>
      </c>
      <c r="H114" s="17" t="s">
        <v>852</v>
      </c>
      <c r="I114" s="18" t="s">
        <v>853</v>
      </c>
      <c r="J114" s="17" t="s">
        <v>846</v>
      </c>
      <c r="K114" s="17" t="s">
        <v>854</v>
      </c>
      <c r="L114" s="21">
        <v>1</v>
      </c>
      <c r="M114" s="21">
        <v>1</v>
      </c>
      <c r="N114" s="21">
        <v>1</v>
      </c>
      <c r="O114" s="22" t="s">
        <v>848</v>
      </c>
      <c r="P114" s="23" t="s">
        <v>718</v>
      </c>
      <c r="Q114" s="23">
        <v>2016</v>
      </c>
      <c r="R114" s="23" t="s">
        <v>718</v>
      </c>
      <c r="S114" s="23">
        <v>3.0769230769230799E-2</v>
      </c>
      <c r="T114" s="23">
        <v>0.18461538461538499</v>
      </c>
      <c r="U114" s="23">
        <v>0.261538461538462</v>
      </c>
      <c r="V114" s="23">
        <v>0.52307692307692299</v>
      </c>
      <c r="W114" s="23">
        <v>2</v>
      </c>
      <c r="X114" s="23">
        <v>65</v>
      </c>
      <c r="Y114" s="23">
        <v>12</v>
      </c>
      <c r="Z114" s="23">
        <v>65</v>
      </c>
      <c r="AA114" s="23">
        <v>14</v>
      </c>
      <c r="AB114" s="23">
        <v>65</v>
      </c>
      <c r="AC114" s="23">
        <v>37</v>
      </c>
      <c r="AD114" s="23">
        <v>65</v>
      </c>
      <c r="AE114" s="23">
        <v>65</v>
      </c>
      <c r="AF114" s="23">
        <v>1</v>
      </c>
      <c r="AG114" s="23">
        <v>3.0769230769230771E-2</v>
      </c>
      <c r="AH114" s="23">
        <v>0.18461538461538463</v>
      </c>
      <c r="AI114" s="23">
        <v>0.2153846153846154</v>
      </c>
      <c r="AJ114" s="23">
        <v>0.56923076923076921</v>
      </c>
      <c r="AK114" s="23">
        <v>0.56923076923076921</v>
      </c>
      <c r="AL114" s="23">
        <v>0.99999999999999911</v>
      </c>
      <c r="AM114" s="23">
        <v>0.999999999999998</v>
      </c>
      <c r="AN114" s="23">
        <v>0.82352941176470451</v>
      </c>
      <c r="AO114" s="23">
        <v>1.0882352941176472</v>
      </c>
      <c r="AP114" s="23">
        <v>65</v>
      </c>
      <c r="AQ114" s="23">
        <v>1</v>
      </c>
      <c r="AR114" s="23">
        <v>1</v>
      </c>
      <c r="AS114" s="23">
        <v>1</v>
      </c>
      <c r="AT114" s="23" t="s">
        <v>49</v>
      </c>
      <c r="AU114" s="23" t="s">
        <v>131</v>
      </c>
      <c r="AV114" s="23" t="s">
        <v>131</v>
      </c>
      <c r="AW114" s="23" t="s">
        <v>49</v>
      </c>
      <c r="AX114" s="23" t="s">
        <v>49</v>
      </c>
      <c r="AY114" s="23" t="s">
        <v>49</v>
      </c>
      <c r="AZ114" s="23" t="s">
        <v>49</v>
      </c>
      <c r="BA114" s="23" t="s">
        <v>49</v>
      </c>
      <c r="BB114" s="23" t="s">
        <v>49</v>
      </c>
      <c r="BC114" s="23" t="s">
        <v>132</v>
      </c>
      <c r="BD114" s="23" t="s">
        <v>144</v>
      </c>
      <c r="BE114" s="23" t="s">
        <v>171</v>
      </c>
      <c r="BF114" s="23" t="s">
        <v>271</v>
      </c>
      <c r="BG114" s="23" t="s">
        <v>272</v>
      </c>
      <c r="BH114" s="24" t="s">
        <v>135</v>
      </c>
      <c r="BI114" s="17" t="s">
        <v>1521</v>
      </c>
    </row>
    <row r="115" spans="1:61" ht="56.25" customHeight="1" x14ac:dyDescent="0.25">
      <c r="A115" s="30" t="s">
        <v>856</v>
      </c>
      <c r="B115" s="16">
        <v>105</v>
      </c>
      <c r="C115" s="17" t="s">
        <v>801</v>
      </c>
      <c r="D115" s="17" t="s">
        <v>248</v>
      </c>
      <c r="E115" s="17" t="s">
        <v>841</v>
      </c>
      <c r="F115" s="17" t="s">
        <v>855</v>
      </c>
      <c r="G115" s="17" t="s">
        <v>851</v>
      </c>
      <c r="H115" s="17" t="s">
        <v>852</v>
      </c>
      <c r="I115" s="30" t="s">
        <v>856</v>
      </c>
      <c r="J115" s="17" t="s">
        <v>857</v>
      </c>
      <c r="K115" s="17" t="s">
        <v>858</v>
      </c>
      <c r="L115" s="21">
        <v>1</v>
      </c>
      <c r="M115" s="21">
        <v>1</v>
      </c>
      <c r="N115" s="21">
        <v>1</v>
      </c>
      <c r="O115" s="22" t="s">
        <v>859</v>
      </c>
      <c r="P115" s="23" t="s">
        <v>718</v>
      </c>
      <c r="Q115" s="23">
        <v>2016</v>
      </c>
      <c r="R115" s="23" t="s">
        <v>718</v>
      </c>
      <c r="S115" s="23">
        <v>3.77358490566038E-2</v>
      </c>
      <c r="T115" s="23">
        <v>0.18867924528301899</v>
      </c>
      <c r="U115" s="23">
        <v>0.18867924528301899</v>
      </c>
      <c r="V115" s="23">
        <v>0.58490566037735803</v>
      </c>
      <c r="W115" s="23">
        <v>2</v>
      </c>
      <c r="X115" s="23">
        <v>53</v>
      </c>
      <c r="Y115" s="23">
        <v>10</v>
      </c>
      <c r="Z115" s="23">
        <v>53</v>
      </c>
      <c r="AA115" s="23">
        <v>10</v>
      </c>
      <c r="AB115" s="23">
        <v>53</v>
      </c>
      <c r="AC115" s="23">
        <v>31</v>
      </c>
      <c r="AD115" s="23">
        <v>53</v>
      </c>
      <c r="AE115" s="23">
        <v>53</v>
      </c>
      <c r="AF115" s="23">
        <v>1</v>
      </c>
      <c r="AG115" s="23">
        <v>3.7735849056603772E-2</v>
      </c>
      <c r="AH115" s="23">
        <v>0.18867924528301888</v>
      </c>
      <c r="AI115" s="23">
        <v>0.18867924528301888</v>
      </c>
      <c r="AJ115" s="23">
        <v>0.58490566037735847</v>
      </c>
      <c r="AK115" s="23">
        <v>0.58490566037735847</v>
      </c>
      <c r="AL115" s="23">
        <v>0.99999999999999922</v>
      </c>
      <c r="AM115" s="23">
        <v>0.99999999999999944</v>
      </c>
      <c r="AN115" s="23">
        <v>0.99999999999999944</v>
      </c>
      <c r="AO115" s="23">
        <v>1.0000000000000007</v>
      </c>
      <c r="AP115" s="23">
        <v>53</v>
      </c>
      <c r="AQ115" s="23">
        <v>1</v>
      </c>
      <c r="AR115" s="23">
        <v>1</v>
      </c>
      <c r="AS115" s="23">
        <v>1</v>
      </c>
      <c r="AT115" s="23" t="s">
        <v>49</v>
      </c>
      <c r="AU115" s="23" t="s">
        <v>131</v>
      </c>
      <c r="AV115" s="23" t="s">
        <v>131</v>
      </c>
      <c r="AW115" s="23" t="s">
        <v>49</v>
      </c>
      <c r="AX115" s="23" t="s">
        <v>49</v>
      </c>
      <c r="AY115" s="23" t="s">
        <v>49</v>
      </c>
      <c r="AZ115" s="23" t="s">
        <v>49</v>
      </c>
      <c r="BA115" s="23" t="s">
        <v>49</v>
      </c>
      <c r="BB115" s="23" t="s">
        <v>49</v>
      </c>
      <c r="BC115" s="23" t="s">
        <v>132</v>
      </c>
      <c r="BD115" s="23" t="s">
        <v>144</v>
      </c>
      <c r="BE115" s="23" t="s">
        <v>171</v>
      </c>
      <c r="BF115" s="23" t="s">
        <v>278</v>
      </c>
      <c r="BG115" s="23" t="s">
        <v>272</v>
      </c>
      <c r="BH115" s="24" t="s">
        <v>135</v>
      </c>
      <c r="BI115" s="17" t="s">
        <v>1522</v>
      </c>
    </row>
    <row r="116" spans="1:61" ht="56.25" customHeight="1" x14ac:dyDescent="0.25">
      <c r="A116" s="18" t="s">
        <v>863</v>
      </c>
      <c r="B116" s="16">
        <v>106</v>
      </c>
      <c r="C116" s="17" t="s">
        <v>801</v>
      </c>
      <c r="D116" s="17" t="s">
        <v>180</v>
      </c>
      <c r="E116" s="17" t="s">
        <v>802</v>
      </c>
      <c r="F116" s="17" t="s">
        <v>860</v>
      </c>
      <c r="G116" s="17" t="s">
        <v>861</v>
      </c>
      <c r="H116" s="17" t="s">
        <v>862</v>
      </c>
      <c r="I116" s="18" t="s">
        <v>863</v>
      </c>
      <c r="J116" s="17" t="s">
        <v>864</v>
      </c>
      <c r="K116" s="17" t="s">
        <v>865</v>
      </c>
      <c r="L116" s="21">
        <v>1</v>
      </c>
      <c r="M116" s="21">
        <v>0.75</v>
      </c>
      <c r="N116" s="21">
        <v>0.75</v>
      </c>
      <c r="O116" s="22" t="s">
        <v>866</v>
      </c>
      <c r="P116" s="23" t="s">
        <v>718</v>
      </c>
      <c r="Q116" s="23">
        <v>2016</v>
      </c>
      <c r="R116" s="23" t="s">
        <v>718</v>
      </c>
      <c r="S116" s="23">
        <v>0.25</v>
      </c>
      <c r="T116" s="23">
        <v>0.16666666666666699</v>
      </c>
      <c r="U116" s="23">
        <v>0.25</v>
      </c>
      <c r="V116" s="23">
        <v>0.33333333333333298</v>
      </c>
      <c r="W116" s="23">
        <v>3</v>
      </c>
      <c r="X116" s="23">
        <v>12</v>
      </c>
      <c r="Y116" s="23">
        <v>2</v>
      </c>
      <c r="Z116" s="23">
        <v>12</v>
      </c>
      <c r="AA116" s="23">
        <v>3</v>
      </c>
      <c r="AB116" s="23">
        <v>12</v>
      </c>
      <c r="AC116" s="23">
        <v>1</v>
      </c>
      <c r="AD116" s="23">
        <v>12</v>
      </c>
      <c r="AE116" s="23">
        <v>9</v>
      </c>
      <c r="AF116" s="23">
        <v>1</v>
      </c>
      <c r="AG116" s="23">
        <v>0.25</v>
      </c>
      <c r="AH116" s="23">
        <v>0.16666666666666666</v>
      </c>
      <c r="AI116" s="23">
        <v>0.25</v>
      </c>
      <c r="AJ116" s="23">
        <v>8.3333333333333329E-2</v>
      </c>
      <c r="AK116" s="23">
        <v>8.3333333333333329E-2</v>
      </c>
      <c r="AL116" s="23">
        <v>1</v>
      </c>
      <c r="AM116" s="23">
        <v>0.999999999999998</v>
      </c>
      <c r="AN116" s="23">
        <v>1</v>
      </c>
      <c r="AO116" s="23">
        <v>0.25000000000000022</v>
      </c>
      <c r="AP116" s="23">
        <v>9</v>
      </c>
      <c r="AQ116" s="23">
        <v>1</v>
      </c>
      <c r="AR116" s="23">
        <v>1</v>
      </c>
      <c r="AS116" s="23">
        <v>1</v>
      </c>
      <c r="AT116" s="23" t="s">
        <v>49</v>
      </c>
      <c r="AU116" s="23" t="s">
        <v>131</v>
      </c>
      <c r="AV116" s="23" t="s">
        <v>131</v>
      </c>
      <c r="AW116" s="23" t="s">
        <v>49</v>
      </c>
      <c r="AX116" s="23" t="s">
        <v>49</v>
      </c>
      <c r="AY116" s="23" t="s">
        <v>49</v>
      </c>
      <c r="AZ116" s="23" t="s">
        <v>49</v>
      </c>
      <c r="BA116" s="23" t="s">
        <v>49</v>
      </c>
      <c r="BB116" s="23" t="s">
        <v>49</v>
      </c>
      <c r="BC116" s="23" t="s">
        <v>840</v>
      </c>
      <c r="BD116" s="23" t="s">
        <v>144</v>
      </c>
      <c r="BE116" s="23" t="s">
        <v>171</v>
      </c>
      <c r="BF116" s="23" t="s">
        <v>271</v>
      </c>
      <c r="BG116" s="23" t="s">
        <v>272</v>
      </c>
      <c r="BH116" s="24" t="s">
        <v>197</v>
      </c>
      <c r="BI116" s="17" t="s">
        <v>1523</v>
      </c>
    </row>
    <row r="117" spans="1:61" ht="56.25" customHeight="1" x14ac:dyDescent="0.25">
      <c r="A117" s="30" t="s">
        <v>867</v>
      </c>
      <c r="B117" s="16">
        <v>107</v>
      </c>
      <c r="C117" s="17" t="s">
        <v>801</v>
      </c>
      <c r="D117" s="17" t="s">
        <v>180</v>
      </c>
      <c r="E117" s="17" t="s">
        <v>802</v>
      </c>
      <c r="F117" s="17" t="s">
        <v>833</v>
      </c>
      <c r="G117" s="17" t="s">
        <v>834</v>
      </c>
      <c r="H117" s="17" t="s">
        <v>852</v>
      </c>
      <c r="I117" s="30" t="s">
        <v>867</v>
      </c>
      <c r="J117" s="17" t="s">
        <v>857</v>
      </c>
      <c r="K117" s="17" t="s">
        <v>854</v>
      </c>
      <c r="L117" s="21">
        <v>1</v>
      </c>
      <c r="M117" s="21">
        <v>1</v>
      </c>
      <c r="N117" s="21">
        <v>1</v>
      </c>
      <c r="O117" s="22" t="s">
        <v>859</v>
      </c>
      <c r="P117" s="23" t="s">
        <v>718</v>
      </c>
      <c r="Q117" s="23"/>
      <c r="R117" s="23" t="s">
        <v>718</v>
      </c>
      <c r="S117" s="23">
        <v>3.77358490566038E-2</v>
      </c>
      <c r="T117" s="23">
        <v>0.18867924528301899</v>
      </c>
      <c r="U117" s="23">
        <v>0.18867924528301899</v>
      </c>
      <c r="V117" s="23">
        <v>0.58490566037735803</v>
      </c>
      <c r="W117" s="23">
        <v>2</v>
      </c>
      <c r="X117" s="23">
        <v>53</v>
      </c>
      <c r="Y117" s="23">
        <v>10</v>
      </c>
      <c r="Z117" s="23">
        <v>53</v>
      </c>
      <c r="AA117" s="23">
        <v>10</v>
      </c>
      <c r="AB117" s="23">
        <v>53</v>
      </c>
      <c r="AC117" s="23">
        <v>31</v>
      </c>
      <c r="AD117" s="23">
        <v>53</v>
      </c>
      <c r="AE117" s="23">
        <v>53</v>
      </c>
      <c r="AF117" s="23">
        <v>1</v>
      </c>
      <c r="AG117" s="23">
        <v>3.7735849056603772E-2</v>
      </c>
      <c r="AH117" s="23">
        <v>0.18867924528301888</v>
      </c>
      <c r="AI117" s="23">
        <v>0.18867924528301888</v>
      </c>
      <c r="AJ117" s="23">
        <v>0.58490566037735847</v>
      </c>
      <c r="AK117" s="23">
        <v>0.58490566037735847</v>
      </c>
      <c r="AL117" s="23">
        <v>0.99999999999999922</v>
      </c>
      <c r="AM117" s="23">
        <v>0.99999999999999944</v>
      </c>
      <c r="AN117" s="23">
        <v>0.99999999999999944</v>
      </c>
      <c r="AO117" s="23">
        <v>1.0000000000000007</v>
      </c>
      <c r="AP117" s="23">
        <v>53</v>
      </c>
      <c r="AQ117" s="23">
        <v>1</v>
      </c>
      <c r="AR117" s="23">
        <v>1</v>
      </c>
      <c r="AS117" s="23">
        <v>1</v>
      </c>
      <c r="AT117" s="23" t="s">
        <v>49</v>
      </c>
      <c r="AU117" s="23" t="s">
        <v>49</v>
      </c>
      <c r="AV117" s="23" t="s">
        <v>131</v>
      </c>
      <c r="AW117" s="23" t="s">
        <v>49</v>
      </c>
      <c r="AX117" s="23" t="s">
        <v>49</v>
      </c>
      <c r="AY117" s="23" t="s">
        <v>49</v>
      </c>
      <c r="AZ117" s="23" t="s">
        <v>49</v>
      </c>
      <c r="BA117" s="23" t="s">
        <v>49</v>
      </c>
      <c r="BB117" s="23" t="s">
        <v>49</v>
      </c>
      <c r="BC117" s="23" t="s">
        <v>849</v>
      </c>
      <c r="BD117" s="23" t="s">
        <v>144</v>
      </c>
      <c r="BE117" s="23" t="s">
        <v>171</v>
      </c>
      <c r="BF117" s="23" t="s">
        <v>271</v>
      </c>
      <c r="BG117" s="23" t="s">
        <v>272</v>
      </c>
      <c r="BH117" s="24" t="s">
        <v>135</v>
      </c>
      <c r="BI117" s="17" t="s">
        <v>1524</v>
      </c>
    </row>
    <row r="118" spans="1:61" ht="56.25" customHeight="1" x14ac:dyDescent="0.25">
      <c r="A118" s="43" t="s">
        <v>870</v>
      </c>
      <c r="B118" s="16">
        <v>108</v>
      </c>
      <c r="C118" s="17" t="s">
        <v>801</v>
      </c>
      <c r="D118" s="17" t="s">
        <v>180</v>
      </c>
      <c r="E118" s="17" t="s">
        <v>802</v>
      </c>
      <c r="F118" s="17" t="s">
        <v>868</v>
      </c>
      <c r="G118" s="17" t="s">
        <v>834</v>
      </c>
      <c r="H118" s="17" t="s">
        <v>869</v>
      </c>
      <c r="I118" s="43" t="s">
        <v>870</v>
      </c>
      <c r="J118" s="17" t="s">
        <v>871</v>
      </c>
      <c r="K118" s="17" t="s">
        <v>847</v>
      </c>
      <c r="L118" s="21">
        <v>1</v>
      </c>
      <c r="M118" s="21">
        <v>1</v>
      </c>
      <c r="N118" s="21">
        <v>1</v>
      </c>
      <c r="O118" s="22" t="s">
        <v>872</v>
      </c>
      <c r="P118" s="23" t="e">
        <v>#REF!</v>
      </c>
      <c r="Q118" s="23">
        <v>2016</v>
      </c>
      <c r="R118" s="23" t="e">
        <v>#REF!</v>
      </c>
      <c r="S118" s="23" t="e">
        <v>#REF!</v>
      </c>
      <c r="T118" s="23" t="e">
        <v>#REF!</v>
      </c>
      <c r="U118" s="23" t="e">
        <v>#REF!</v>
      </c>
      <c r="V118" s="23" t="e">
        <v>#REF!</v>
      </c>
      <c r="W118" s="23" t="e">
        <v>#REF!</v>
      </c>
      <c r="X118" s="23" t="e">
        <v>#REF!</v>
      </c>
      <c r="Y118" s="23" t="e">
        <v>#REF!</v>
      </c>
      <c r="Z118" s="23" t="e">
        <v>#REF!</v>
      </c>
      <c r="AA118" s="23" t="e">
        <v>#REF!</v>
      </c>
      <c r="AB118" s="23" t="e">
        <v>#REF!</v>
      </c>
      <c r="AC118" s="23" t="e">
        <v>#REF!</v>
      </c>
      <c r="AD118" s="23" t="e">
        <v>#REF!</v>
      </c>
      <c r="AE118" s="23" t="e">
        <v>#REF!</v>
      </c>
      <c r="AF118" s="23" t="e">
        <v>#REF!</v>
      </c>
      <c r="AG118" s="23" t="e">
        <v>#REF!</v>
      </c>
      <c r="AH118" s="23" t="e">
        <v>#REF!</v>
      </c>
      <c r="AI118" s="23" t="e">
        <v>#REF!</v>
      </c>
      <c r="AJ118" s="23" t="e">
        <v>#REF!</v>
      </c>
      <c r="AK118" s="23" t="e">
        <v>#REF!</v>
      </c>
      <c r="AL118" s="23" t="e">
        <v>#REF!</v>
      </c>
      <c r="AM118" s="23" t="e">
        <v>#REF!</v>
      </c>
      <c r="AN118" s="23" t="e">
        <v>#REF!</v>
      </c>
      <c r="AO118" s="23" t="e">
        <v>#REF!</v>
      </c>
      <c r="AP118" s="23" t="e">
        <v>#REF!</v>
      </c>
      <c r="AQ118" s="23">
        <v>1</v>
      </c>
      <c r="AR118" s="23">
        <v>1</v>
      </c>
      <c r="AS118" s="23">
        <v>1</v>
      </c>
      <c r="AT118" s="23" t="s">
        <v>49</v>
      </c>
      <c r="AU118" s="23" t="s">
        <v>131</v>
      </c>
      <c r="AV118" s="23" t="s">
        <v>131</v>
      </c>
      <c r="AW118" s="23" t="s">
        <v>49</v>
      </c>
      <c r="AX118" s="23" t="s">
        <v>49</v>
      </c>
      <c r="AY118" s="23" t="s">
        <v>49</v>
      </c>
      <c r="AZ118" s="23" t="s">
        <v>49</v>
      </c>
      <c r="BA118" s="23" t="s">
        <v>49</v>
      </c>
      <c r="BB118" s="23" t="s">
        <v>49</v>
      </c>
      <c r="BC118" s="23" t="s">
        <v>849</v>
      </c>
      <c r="BD118" s="23" t="s">
        <v>144</v>
      </c>
      <c r="BE118" s="23" t="s">
        <v>171</v>
      </c>
      <c r="BF118" s="23" t="s">
        <v>271</v>
      </c>
      <c r="BG118" s="23" t="s">
        <v>272</v>
      </c>
      <c r="BH118" s="24" t="s">
        <v>135</v>
      </c>
      <c r="BI118" s="17" t="s">
        <v>1525</v>
      </c>
    </row>
    <row r="119" spans="1:61" ht="56.25" customHeight="1" x14ac:dyDescent="0.25">
      <c r="A119" s="30" t="s">
        <v>876</v>
      </c>
      <c r="B119" s="44">
        <v>109</v>
      </c>
      <c r="C119" s="18" t="s">
        <v>873</v>
      </c>
      <c r="D119" s="18" t="s">
        <v>121</v>
      </c>
      <c r="E119" s="18" t="s">
        <v>122</v>
      </c>
      <c r="F119" s="17" t="s">
        <v>264</v>
      </c>
      <c r="G119" s="17" t="s">
        <v>874</v>
      </c>
      <c r="H119" s="18" t="s">
        <v>875</v>
      </c>
      <c r="I119" s="30" t="s">
        <v>876</v>
      </c>
      <c r="J119" s="18" t="s">
        <v>877</v>
      </c>
      <c r="K119" s="18" t="s">
        <v>878</v>
      </c>
      <c r="L119" s="45">
        <v>0.2</v>
      </c>
      <c r="M119" s="46">
        <v>0.25</v>
      </c>
      <c r="N119" s="45">
        <v>1.25</v>
      </c>
      <c r="O119" s="22" t="s">
        <v>879</v>
      </c>
      <c r="P119" s="23" t="e">
        <v>#REF!</v>
      </c>
      <c r="Q119" s="23">
        <v>2016</v>
      </c>
      <c r="R119" s="23" t="e">
        <v>#REF!</v>
      </c>
      <c r="S119" s="23" t="e">
        <v>#REF!</v>
      </c>
      <c r="T119" s="23" t="e">
        <v>#REF!</v>
      </c>
      <c r="U119" s="23" t="e">
        <v>#REF!</v>
      </c>
      <c r="V119" s="23" t="e">
        <v>#REF!</v>
      </c>
      <c r="W119" s="23" t="e">
        <v>#REF!</v>
      </c>
      <c r="X119" s="23" t="e">
        <v>#REF!</v>
      </c>
      <c r="Y119" s="23" t="e">
        <v>#REF!</v>
      </c>
      <c r="Z119" s="23" t="e">
        <v>#REF!</v>
      </c>
      <c r="AA119" s="23" t="e">
        <v>#REF!</v>
      </c>
      <c r="AB119" s="23" t="e">
        <v>#REF!</v>
      </c>
      <c r="AC119" s="23" t="e">
        <v>#REF!</v>
      </c>
      <c r="AD119" s="23" t="e">
        <v>#REF!</v>
      </c>
      <c r="AE119" s="23" t="e">
        <v>#REF!</v>
      </c>
      <c r="AF119" s="23" t="e">
        <v>#REF!</v>
      </c>
      <c r="AG119" s="23" t="e">
        <v>#REF!</v>
      </c>
      <c r="AH119" s="23" t="e">
        <v>#REF!</v>
      </c>
      <c r="AI119" s="23" t="e">
        <v>#REF!</v>
      </c>
      <c r="AJ119" s="23" t="e">
        <v>#REF!</v>
      </c>
      <c r="AK119" s="23" t="e">
        <v>#REF!</v>
      </c>
      <c r="AL119" s="23" t="e">
        <v>#REF!</v>
      </c>
      <c r="AM119" s="23" t="e">
        <v>#REF!</v>
      </c>
      <c r="AN119" s="23" t="e">
        <v>#REF!</v>
      </c>
      <c r="AO119" s="23" t="e">
        <v>#REF!</v>
      </c>
      <c r="AP119" s="23" t="e">
        <v>#REF!</v>
      </c>
      <c r="AQ119" s="23">
        <v>0.25</v>
      </c>
      <c r="AR119" s="23">
        <v>0.25</v>
      </c>
      <c r="AS119" s="23">
        <v>0.25</v>
      </c>
      <c r="AT119" s="23" t="s">
        <v>49</v>
      </c>
      <c r="AU119" s="23" t="s">
        <v>49</v>
      </c>
      <c r="AV119" s="23" t="s">
        <v>131</v>
      </c>
      <c r="AW119" s="23" t="s">
        <v>131</v>
      </c>
      <c r="AX119" s="23" t="s">
        <v>49</v>
      </c>
      <c r="AY119" s="23" t="s">
        <v>49</v>
      </c>
      <c r="AZ119" s="23" t="s">
        <v>49</v>
      </c>
      <c r="BA119" s="23" t="s">
        <v>49</v>
      </c>
      <c r="BB119" s="23" t="s">
        <v>49</v>
      </c>
      <c r="BC119" s="23" t="s">
        <v>132</v>
      </c>
      <c r="BD119" s="23" t="s">
        <v>164</v>
      </c>
      <c r="BE119" s="23" t="s">
        <v>171</v>
      </c>
      <c r="BF119" s="23" t="s">
        <v>271</v>
      </c>
      <c r="BG119" s="23" t="s">
        <v>134</v>
      </c>
      <c r="BH119" s="24" t="s">
        <v>135</v>
      </c>
      <c r="BI119" s="18" t="e">
        <v>#N/A</v>
      </c>
    </row>
    <row r="120" spans="1:61" ht="56.25" customHeight="1" x14ac:dyDescent="0.25">
      <c r="A120" s="30" t="s">
        <v>882</v>
      </c>
      <c r="B120" s="44">
        <v>110</v>
      </c>
      <c r="C120" s="18" t="s">
        <v>873</v>
      </c>
      <c r="D120" s="18" t="s">
        <v>121</v>
      </c>
      <c r="E120" s="18" t="s">
        <v>122</v>
      </c>
      <c r="F120" s="17" t="s">
        <v>264</v>
      </c>
      <c r="G120" s="17" t="s">
        <v>880</v>
      </c>
      <c r="H120" s="18" t="s">
        <v>881</v>
      </c>
      <c r="I120" s="30" t="s">
        <v>882</v>
      </c>
      <c r="J120" s="18" t="s">
        <v>883</v>
      </c>
      <c r="K120" s="18" t="s">
        <v>884</v>
      </c>
      <c r="L120" s="45">
        <v>0.25</v>
      </c>
      <c r="M120" s="45">
        <v>0.25</v>
      </c>
      <c r="N120" s="45">
        <v>1</v>
      </c>
      <c r="O120" s="22" t="s">
        <v>885</v>
      </c>
      <c r="P120" s="23" t="e">
        <v>#REF!</v>
      </c>
      <c r="Q120" s="23">
        <v>2016</v>
      </c>
      <c r="R120" s="23" t="e">
        <v>#REF!</v>
      </c>
      <c r="S120" s="23" t="e">
        <v>#REF!</v>
      </c>
      <c r="T120" s="23" t="e">
        <v>#REF!</v>
      </c>
      <c r="U120" s="23" t="e">
        <v>#REF!</v>
      </c>
      <c r="V120" s="23" t="e">
        <v>#REF!</v>
      </c>
      <c r="W120" s="23">
        <v>0</v>
      </c>
      <c r="X120" s="23">
        <v>16</v>
      </c>
      <c r="Y120" s="23">
        <v>1</v>
      </c>
      <c r="Z120" s="23">
        <v>16</v>
      </c>
      <c r="AA120" s="23">
        <v>1</v>
      </c>
      <c r="AB120" s="23">
        <v>16</v>
      </c>
      <c r="AC120" s="23">
        <v>2</v>
      </c>
      <c r="AD120" s="23">
        <v>16</v>
      </c>
      <c r="AE120" s="23">
        <v>4</v>
      </c>
      <c r="AF120" s="23">
        <v>16</v>
      </c>
      <c r="AG120" s="23">
        <v>0</v>
      </c>
      <c r="AH120" s="23">
        <v>6.25E-2</v>
      </c>
      <c r="AI120" s="23">
        <v>6.25E-2</v>
      </c>
      <c r="AJ120" s="23">
        <v>0.125</v>
      </c>
      <c r="AK120" s="23">
        <v>0.125</v>
      </c>
      <c r="AL120" s="23">
        <v>0</v>
      </c>
      <c r="AM120" s="23">
        <v>0.78125</v>
      </c>
      <c r="AN120" s="23">
        <v>0.78125</v>
      </c>
      <c r="AO120" s="23">
        <v>1.3888888888888888</v>
      </c>
      <c r="AP120" s="23">
        <v>1</v>
      </c>
      <c r="AQ120" s="23">
        <v>0.25</v>
      </c>
      <c r="AR120" s="23">
        <v>0.25</v>
      </c>
      <c r="AS120" s="23">
        <v>0.25</v>
      </c>
      <c r="AT120" s="23" t="s">
        <v>49</v>
      </c>
      <c r="AU120" s="23" t="s">
        <v>49</v>
      </c>
      <c r="AV120" s="23" t="s">
        <v>131</v>
      </c>
      <c r="AW120" s="23" t="s">
        <v>131</v>
      </c>
      <c r="AX120" s="23" t="s">
        <v>49</v>
      </c>
      <c r="AY120" s="23" t="s">
        <v>49</v>
      </c>
      <c r="AZ120" s="23" t="s">
        <v>49</v>
      </c>
      <c r="BA120" s="23" t="s">
        <v>49</v>
      </c>
      <c r="BB120" s="23" t="s">
        <v>49</v>
      </c>
      <c r="BC120" s="23" t="s">
        <v>132</v>
      </c>
      <c r="BD120" s="23" t="s">
        <v>164</v>
      </c>
      <c r="BE120" s="23" t="s">
        <v>171</v>
      </c>
      <c r="BF120" s="23" t="s">
        <v>271</v>
      </c>
      <c r="BG120" s="23" t="s">
        <v>134</v>
      </c>
      <c r="BH120" s="24" t="s">
        <v>135</v>
      </c>
      <c r="BI120" s="18" t="e">
        <v>#N/A</v>
      </c>
    </row>
    <row r="121" spans="1:61" ht="56.25" customHeight="1" x14ac:dyDescent="0.25">
      <c r="A121" s="30" t="s">
        <v>882</v>
      </c>
      <c r="B121" s="44">
        <v>111</v>
      </c>
      <c r="C121" s="18" t="s">
        <v>873</v>
      </c>
      <c r="D121" s="18" t="s">
        <v>121</v>
      </c>
      <c r="E121" s="18" t="s">
        <v>122</v>
      </c>
      <c r="F121" s="18" t="s">
        <v>264</v>
      </c>
      <c r="G121" s="18" t="s">
        <v>880</v>
      </c>
      <c r="H121" s="18" t="s">
        <v>886</v>
      </c>
      <c r="I121" s="30" t="s">
        <v>882</v>
      </c>
      <c r="J121" s="18" t="s">
        <v>887</v>
      </c>
      <c r="K121" s="18" t="s">
        <v>888</v>
      </c>
      <c r="L121" s="45">
        <v>0.25</v>
      </c>
      <c r="M121" s="45">
        <v>0.25</v>
      </c>
      <c r="N121" s="45">
        <v>1</v>
      </c>
      <c r="O121" s="22" t="s">
        <v>889</v>
      </c>
      <c r="P121" s="23" t="e">
        <v>#REF!</v>
      </c>
      <c r="Q121" s="23">
        <v>2016</v>
      </c>
      <c r="R121" s="23" t="e">
        <v>#REF!</v>
      </c>
      <c r="S121" s="23" t="e">
        <v>#REF!</v>
      </c>
      <c r="T121" s="23" t="e">
        <v>#REF!</v>
      </c>
      <c r="U121" s="23" t="e">
        <v>#REF!</v>
      </c>
      <c r="V121" s="23" t="e">
        <v>#REF!</v>
      </c>
      <c r="W121" s="23">
        <v>0</v>
      </c>
      <c r="X121" s="23">
        <v>8</v>
      </c>
      <c r="Y121" s="23">
        <v>1</v>
      </c>
      <c r="Z121" s="23">
        <v>8</v>
      </c>
      <c r="AA121" s="23">
        <v>0</v>
      </c>
      <c r="AB121" s="23">
        <v>8</v>
      </c>
      <c r="AC121" s="23">
        <v>1</v>
      </c>
      <c r="AD121" s="23">
        <v>8</v>
      </c>
      <c r="AE121" s="23">
        <v>2</v>
      </c>
      <c r="AF121" s="23">
        <v>8</v>
      </c>
      <c r="AG121" s="23">
        <v>0</v>
      </c>
      <c r="AH121" s="23">
        <v>0.125</v>
      </c>
      <c r="AI121" s="23">
        <v>0</v>
      </c>
      <c r="AJ121" s="23">
        <v>0.125</v>
      </c>
      <c r="AK121" s="23">
        <v>0.125</v>
      </c>
      <c r="AL121" s="23" t="e">
        <v>#DIV/0!</v>
      </c>
      <c r="AM121" s="23">
        <v>1</v>
      </c>
      <c r="AN121" s="23" t="e">
        <v>#DIV/0!</v>
      </c>
      <c r="AO121" s="23">
        <v>1</v>
      </c>
      <c r="AP121" s="23">
        <v>1</v>
      </c>
      <c r="AQ121" s="23">
        <v>0.25</v>
      </c>
      <c r="AR121" s="23">
        <v>0.25</v>
      </c>
      <c r="AS121" s="23">
        <v>0.25</v>
      </c>
      <c r="AT121" s="23" t="s">
        <v>49</v>
      </c>
      <c r="AU121" s="23" t="s">
        <v>49</v>
      </c>
      <c r="AV121" s="23" t="s">
        <v>131</v>
      </c>
      <c r="AW121" s="23" t="s">
        <v>131</v>
      </c>
      <c r="AX121" s="23" t="s">
        <v>49</v>
      </c>
      <c r="AY121" s="23" t="s">
        <v>49</v>
      </c>
      <c r="AZ121" s="23" t="s">
        <v>49</v>
      </c>
      <c r="BA121" s="23" t="s">
        <v>49</v>
      </c>
      <c r="BB121" s="23" t="s">
        <v>49</v>
      </c>
      <c r="BC121" s="23" t="s">
        <v>132</v>
      </c>
      <c r="BD121" s="23" t="s">
        <v>164</v>
      </c>
      <c r="BE121" s="23" t="s">
        <v>171</v>
      </c>
      <c r="BF121" s="23" t="s">
        <v>271</v>
      </c>
      <c r="BG121" s="23" t="s">
        <v>134</v>
      </c>
      <c r="BH121" s="24" t="s">
        <v>135</v>
      </c>
      <c r="BI121" s="18" t="e">
        <v>#N/A</v>
      </c>
    </row>
    <row r="122" spans="1:61" ht="56.25" customHeight="1" x14ac:dyDescent="0.25">
      <c r="A122" s="30" t="s">
        <v>892</v>
      </c>
      <c r="B122" s="44">
        <v>112</v>
      </c>
      <c r="C122" s="18" t="s">
        <v>873</v>
      </c>
      <c r="D122" s="18" t="s">
        <v>121</v>
      </c>
      <c r="E122" s="18" t="s">
        <v>122</v>
      </c>
      <c r="F122" s="18" t="s">
        <v>264</v>
      </c>
      <c r="G122" s="18" t="s">
        <v>890</v>
      </c>
      <c r="H122" s="18" t="s">
        <v>891</v>
      </c>
      <c r="I122" s="30" t="s">
        <v>892</v>
      </c>
      <c r="J122" s="18" t="s">
        <v>893</v>
      </c>
      <c r="K122" s="18" t="s">
        <v>894</v>
      </c>
      <c r="L122" s="47">
        <v>1</v>
      </c>
      <c r="M122" s="48">
        <v>1</v>
      </c>
      <c r="N122" s="45">
        <v>1</v>
      </c>
      <c r="O122" s="22" t="s">
        <v>895</v>
      </c>
      <c r="P122" s="23" t="e">
        <v>#REF!</v>
      </c>
      <c r="Q122" s="23">
        <v>2016</v>
      </c>
      <c r="R122" s="23" t="e">
        <v>#REF!</v>
      </c>
      <c r="S122" s="23" t="e">
        <v>#REF!</v>
      </c>
      <c r="T122" s="23" t="e">
        <v>#REF!</v>
      </c>
      <c r="U122" s="23" t="e">
        <v>#REF!</v>
      </c>
      <c r="V122" s="23" t="e">
        <v>#REF!</v>
      </c>
      <c r="W122" s="23">
        <v>0</v>
      </c>
      <c r="X122" s="23">
        <v>0</v>
      </c>
      <c r="Y122" s="23">
        <v>0</v>
      </c>
      <c r="Z122" s="23">
        <v>0</v>
      </c>
      <c r="AA122" s="23">
        <v>0</v>
      </c>
      <c r="AB122" s="23">
        <v>0</v>
      </c>
      <c r="AC122" s="23">
        <v>1</v>
      </c>
      <c r="AD122" s="23">
        <v>0</v>
      </c>
      <c r="AE122" s="23">
        <v>1</v>
      </c>
      <c r="AF122" s="23">
        <v>0</v>
      </c>
      <c r="AG122" s="23">
        <v>0</v>
      </c>
      <c r="AH122" s="23">
        <v>0</v>
      </c>
      <c r="AI122" s="23">
        <v>0</v>
      </c>
      <c r="AJ122" s="23">
        <v>1</v>
      </c>
      <c r="AK122" s="23">
        <v>1</v>
      </c>
      <c r="AL122" s="23" t="e">
        <v>#DIV/0!</v>
      </c>
      <c r="AM122" s="23" t="e">
        <v>#DIV/0!</v>
      </c>
      <c r="AN122" s="23" t="e">
        <v>#DIV/0!</v>
      </c>
      <c r="AO122" s="23">
        <v>1</v>
      </c>
      <c r="AP122" s="23">
        <v>1</v>
      </c>
      <c r="AQ122" s="23">
        <v>1</v>
      </c>
      <c r="AR122" s="23">
        <v>1</v>
      </c>
      <c r="AS122" s="23">
        <v>1</v>
      </c>
      <c r="AT122" s="23" t="s">
        <v>49</v>
      </c>
      <c r="AU122" s="23" t="s">
        <v>49</v>
      </c>
      <c r="AV122" s="23" t="s">
        <v>131</v>
      </c>
      <c r="AW122" s="23" t="s">
        <v>131</v>
      </c>
      <c r="AX122" s="23" t="s">
        <v>49</v>
      </c>
      <c r="AY122" s="23" t="s">
        <v>49</v>
      </c>
      <c r="AZ122" s="23" t="s">
        <v>49</v>
      </c>
      <c r="BA122" s="23" t="s">
        <v>49</v>
      </c>
      <c r="BB122" s="23" t="s">
        <v>49</v>
      </c>
      <c r="BC122" s="23" t="s">
        <v>132</v>
      </c>
      <c r="BD122" s="23" t="s">
        <v>164</v>
      </c>
      <c r="BE122" s="23" t="s">
        <v>35</v>
      </c>
      <c r="BF122" s="23" t="s">
        <v>271</v>
      </c>
      <c r="BG122" s="23" t="s">
        <v>134</v>
      </c>
      <c r="BH122" s="24" t="s">
        <v>135</v>
      </c>
      <c r="BI122" s="18" t="e">
        <v>#N/A</v>
      </c>
    </row>
    <row r="123" spans="1:61" ht="56.25" customHeight="1" x14ac:dyDescent="0.25">
      <c r="A123" s="30" t="s">
        <v>898</v>
      </c>
      <c r="B123" s="44">
        <v>113</v>
      </c>
      <c r="C123" s="18" t="s">
        <v>873</v>
      </c>
      <c r="D123" s="18" t="s">
        <v>121</v>
      </c>
      <c r="E123" s="18" t="s">
        <v>122</v>
      </c>
      <c r="F123" s="18" t="s">
        <v>264</v>
      </c>
      <c r="G123" s="18" t="s">
        <v>896</v>
      </c>
      <c r="H123" s="18" t="s">
        <v>897</v>
      </c>
      <c r="I123" s="30" t="s">
        <v>898</v>
      </c>
      <c r="J123" s="18" t="s">
        <v>899</v>
      </c>
      <c r="K123" s="18" t="s">
        <v>900</v>
      </c>
      <c r="L123" s="18">
        <v>600</v>
      </c>
      <c r="M123" s="48">
        <v>600</v>
      </c>
      <c r="N123" s="45">
        <v>1</v>
      </c>
      <c r="O123" s="22" t="s">
        <v>357</v>
      </c>
      <c r="P123" s="23" t="e">
        <v>#REF!</v>
      </c>
      <c r="Q123" s="23">
        <v>2016</v>
      </c>
      <c r="R123" s="23" t="e">
        <v>#REF!</v>
      </c>
      <c r="S123" s="23" t="e">
        <v>#REF!</v>
      </c>
      <c r="T123" s="23" t="e">
        <v>#REF!</v>
      </c>
      <c r="U123" s="23" t="e">
        <v>#REF!</v>
      </c>
      <c r="V123" s="23" t="e">
        <v>#REF!</v>
      </c>
      <c r="W123" s="23">
        <v>0</v>
      </c>
      <c r="X123" s="23">
        <v>0</v>
      </c>
      <c r="Y123" s="23">
        <v>0</v>
      </c>
      <c r="Z123" s="23">
        <v>0</v>
      </c>
      <c r="AA123" s="23">
        <v>0</v>
      </c>
      <c r="AB123" s="23">
        <v>0</v>
      </c>
      <c r="AC123" s="23">
        <v>0</v>
      </c>
      <c r="AD123" s="23">
        <v>0</v>
      </c>
      <c r="AE123" s="23">
        <v>0</v>
      </c>
      <c r="AF123" s="23">
        <v>0</v>
      </c>
      <c r="AG123" s="23">
        <v>0</v>
      </c>
      <c r="AH123" s="23">
        <v>0</v>
      </c>
      <c r="AI123" s="23">
        <v>0</v>
      </c>
      <c r="AJ123" s="23">
        <v>0</v>
      </c>
      <c r="AK123" s="23">
        <v>0</v>
      </c>
      <c r="AL123" s="23">
        <v>0</v>
      </c>
      <c r="AM123" s="23" t="e">
        <v>#DIV/0!</v>
      </c>
      <c r="AN123" s="23">
        <v>0</v>
      </c>
      <c r="AO123" s="23">
        <v>0</v>
      </c>
      <c r="AP123" s="23">
        <v>0</v>
      </c>
      <c r="AQ123" s="23">
        <v>0</v>
      </c>
      <c r="AR123" s="23">
        <v>0</v>
      </c>
      <c r="AS123" s="23">
        <v>0</v>
      </c>
      <c r="AT123" s="23" t="s">
        <v>49</v>
      </c>
      <c r="AU123" s="23" t="s">
        <v>49</v>
      </c>
      <c r="AV123" s="23" t="s">
        <v>131</v>
      </c>
      <c r="AW123" s="23" t="s">
        <v>131</v>
      </c>
      <c r="AX123" s="23" t="s">
        <v>49</v>
      </c>
      <c r="AY123" s="23" t="s">
        <v>49</v>
      </c>
      <c r="AZ123" s="23" t="s">
        <v>49</v>
      </c>
      <c r="BA123" s="23" t="s">
        <v>49</v>
      </c>
      <c r="BB123" s="23" t="s">
        <v>49</v>
      </c>
      <c r="BC123" s="23" t="s">
        <v>132</v>
      </c>
      <c r="BD123" s="23" t="s">
        <v>164</v>
      </c>
      <c r="BE123" s="23" t="s">
        <v>35</v>
      </c>
      <c r="BF123" s="23" t="s">
        <v>271</v>
      </c>
      <c r="BG123" s="23" t="s">
        <v>134</v>
      </c>
      <c r="BH123" s="24" t="s">
        <v>135</v>
      </c>
      <c r="BI123" s="18" t="e">
        <v>#N/A</v>
      </c>
    </row>
    <row r="124" spans="1:61" ht="56.25" customHeight="1" x14ac:dyDescent="0.25">
      <c r="A124" s="18" t="s">
        <v>903</v>
      </c>
      <c r="B124" s="44">
        <v>114</v>
      </c>
      <c r="C124" s="18" t="s">
        <v>873</v>
      </c>
      <c r="D124" s="18" t="s">
        <v>121</v>
      </c>
      <c r="E124" s="17" t="s">
        <v>136</v>
      </c>
      <c r="F124" s="17" t="s">
        <v>241</v>
      </c>
      <c r="G124" s="18" t="s">
        <v>901</v>
      </c>
      <c r="H124" s="18" t="s">
        <v>902</v>
      </c>
      <c r="I124" s="18" t="s">
        <v>903</v>
      </c>
      <c r="J124" s="18" t="s">
        <v>904</v>
      </c>
      <c r="K124" s="18" t="s">
        <v>905</v>
      </c>
      <c r="L124" s="45">
        <v>1</v>
      </c>
      <c r="M124" s="45">
        <v>1</v>
      </c>
      <c r="N124" s="45">
        <v>1</v>
      </c>
      <c r="O124" s="22" t="s">
        <v>906</v>
      </c>
      <c r="P124" s="23" t="e">
        <v>#REF!</v>
      </c>
      <c r="Q124" s="23">
        <v>2016</v>
      </c>
      <c r="R124" s="23" t="e">
        <v>#REF!</v>
      </c>
      <c r="S124" s="23" t="e">
        <v>#REF!</v>
      </c>
      <c r="T124" s="23" t="e">
        <v>#REF!</v>
      </c>
      <c r="U124" s="23" t="e">
        <v>#REF!</v>
      </c>
      <c r="V124" s="23" t="e">
        <v>#REF!</v>
      </c>
      <c r="W124" s="23">
        <v>9</v>
      </c>
      <c r="X124" s="23">
        <v>9</v>
      </c>
      <c r="Y124" s="23">
        <v>5</v>
      </c>
      <c r="Z124" s="23">
        <v>5</v>
      </c>
      <c r="AA124" s="23">
        <v>6</v>
      </c>
      <c r="AB124" s="23">
        <v>6</v>
      </c>
      <c r="AC124" s="23">
        <v>5</v>
      </c>
      <c r="AD124" s="23">
        <v>5</v>
      </c>
      <c r="AE124" s="23">
        <v>25</v>
      </c>
      <c r="AF124" s="23">
        <v>25</v>
      </c>
      <c r="AG124" s="23">
        <v>1</v>
      </c>
      <c r="AH124" s="23">
        <v>1</v>
      </c>
      <c r="AI124" s="23">
        <v>1</v>
      </c>
      <c r="AJ124" s="23">
        <v>1</v>
      </c>
      <c r="AK124" s="23">
        <v>1</v>
      </c>
      <c r="AL124" s="23">
        <v>4</v>
      </c>
      <c r="AM124" s="23">
        <v>4</v>
      </c>
      <c r="AN124" s="23">
        <v>4</v>
      </c>
      <c r="AO124" s="23">
        <v>4</v>
      </c>
      <c r="AP124" s="23">
        <v>1</v>
      </c>
      <c r="AQ124" s="23">
        <v>1</v>
      </c>
      <c r="AR124" s="23">
        <v>1</v>
      </c>
      <c r="AS124" s="23">
        <v>1</v>
      </c>
      <c r="AT124" s="23" t="s">
        <v>49</v>
      </c>
      <c r="AU124" s="23" t="s">
        <v>49</v>
      </c>
      <c r="AV124" s="23" t="s">
        <v>131</v>
      </c>
      <c r="AW124" s="23" t="s">
        <v>50</v>
      </c>
      <c r="AX124" s="23" t="s">
        <v>49</v>
      </c>
      <c r="AY124" s="23" t="s">
        <v>49</v>
      </c>
      <c r="AZ124" s="23" t="s">
        <v>49</v>
      </c>
      <c r="BA124" s="23" t="s">
        <v>49</v>
      </c>
      <c r="BB124" s="23" t="s">
        <v>49</v>
      </c>
      <c r="BC124" s="23" t="s">
        <v>132</v>
      </c>
      <c r="BD124" s="23" t="s">
        <v>144</v>
      </c>
      <c r="BE124" s="23" t="s">
        <v>171</v>
      </c>
      <c r="BF124" s="23" t="s">
        <v>907</v>
      </c>
      <c r="BG124" s="23" t="s">
        <v>134</v>
      </c>
      <c r="BH124" s="24" t="s">
        <v>135</v>
      </c>
      <c r="BI124" s="18" t="e">
        <v>#N/A</v>
      </c>
    </row>
    <row r="125" spans="1:61" ht="56.25" customHeight="1" x14ac:dyDescent="0.25">
      <c r="A125" s="18" t="s">
        <v>910</v>
      </c>
      <c r="B125" s="44">
        <v>115</v>
      </c>
      <c r="C125" s="18" t="s">
        <v>873</v>
      </c>
      <c r="D125" s="18" t="s">
        <v>121</v>
      </c>
      <c r="E125" s="17" t="s">
        <v>240</v>
      </c>
      <c r="F125" s="17" t="s">
        <v>241</v>
      </c>
      <c r="G125" s="18" t="s">
        <v>908</v>
      </c>
      <c r="H125" s="18" t="s">
        <v>909</v>
      </c>
      <c r="I125" s="18" t="s">
        <v>910</v>
      </c>
      <c r="J125" s="18" t="s">
        <v>911</v>
      </c>
      <c r="K125" s="18" t="s">
        <v>912</v>
      </c>
      <c r="L125" s="45">
        <v>0.8</v>
      </c>
      <c r="M125" s="45">
        <v>1</v>
      </c>
      <c r="N125" s="45">
        <v>1.125</v>
      </c>
      <c r="O125" s="22" t="s">
        <v>913</v>
      </c>
      <c r="P125" s="23" t="e">
        <v>#REF!</v>
      </c>
      <c r="Q125" s="23">
        <v>2016</v>
      </c>
      <c r="R125" s="23" t="e">
        <v>#REF!</v>
      </c>
      <c r="S125" s="23" t="e">
        <v>#REF!</v>
      </c>
      <c r="T125" s="23" t="e">
        <v>#REF!</v>
      </c>
      <c r="U125" s="23" t="e">
        <v>#REF!</v>
      </c>
      <c r="V125" s="23" t="e">
        <v>#REF!</v>
      </c>
      <c r="W125" s="23">
        <v>0</v>
      </c>
      <c r="X125" s="23">
        <v>3</v>
      </c>
      <c r="Y125" s="23">
        <v>1</v>
      </c>
      <c r="Z125" s="23">
        <v>3</v>
      </c>
      <c r="AA125" s="23">
        <v>0.7</v>
      </c>
      <c r="AB125" s="23">
        <v>3</v>
      </c>
      <c r="AC125" s="23">
        <v>1</v>
      </c>
      <c r="AD125" s="23">
        <v>3</v>
      </c>
      <c r="AE125" s="23">
        <v>2.7</v>
      </c>
      <c r="AF125" s="23">
        <v>3</v>
      </c>
      <c r="AG125" s="23">
        <v>0</v>
      </c>
      <c r="AH125" s="23">
        <v>0.33333333333333331</v>
      </c>
      <c r="AI125" s="23">
        <v>0.23333333333333331</v>
      </c>
      <c r="AJ125" s="23">
        <v>0.33333333333333331</v>
      </c>
      <c r="AK125" s="23">
        <v>0.33333333333333331</v>
      </c>
      <c r="AL125" s="23" t="e">
        <v>#DIV/0!</v>
      </c>
      <c r="AM125" s="23">
        <v>1.3333333333333333</v>
      </c>
      <c r="AN125" s="23">
        <v>0.93333333333333324</v>
      </c>
      <c r="AO125" s="23">
        <v>1.1111111111111112</v>
      </c>
      <c r="AP125" s="23">
        <v>1.125</v>
      </c>
      <c r="AQ125" s="23">
        <v>0.8</v>
      </c>
      <c r="AR125" s="23">
        <v>0.8</v>
      </c>
      <c r="AS125" s="23">
        <v>0.8</v>
      </c>
      <c r="AT125" s="23" t="s">
        <v>131</v>
      </c>
      <c r="AU125" s="23" t="s">
        <v>49</v>
      </c>
      <c r="AV125" s="23" t="s">
        <v>131</v>
      </c>
      <c r="AW125" s="23" t="s">
        <v>131</v>
      </c>
      <c r="AX125" s="23" t="s">
        <v>49</v>
      </c>
      <c r="AY125" s="23" t="s">
        <v>49</v>
      </c>
      <c r="AZ125" s="23" t="s">
        <v>49</v>
      </c>
      <c r="BA125" s="23" t="s">
        <v>49</v>
      </c>
      <c r="BB125" s="23" t="s">
        <v>49</v>
      </c>
      <c r="BC125" s="23" t="s">
        <v>132</v>
      </c>
      <c r="BD125" s="23" t="s">
        <v>144</v>
      </c>
      <c r="BE125" s="23" t="s">
        <v>171</v>
      </c>
      <c r="BF125" s="23" t="s">
        <v>907</v>
      </c>
      <c r="BG125" s="23" t="s">
        <v>134</v>
      </c>
      <c r="BH125" s="24" t="s">
        <v>135</v>
      </c>
      <c r="BI125" s="18" t="s">
        <v>1526</v>
      </c>
    </row>
    <row r="126" spans="1:61" ht="56.25" customHeight="1" x14ac:dyDescent="0.25">
      <c r="A126" s="18" t="s">
        <v>916</v>
      </c>
      <c r="B126" s="44">
        <v>116</v>
      </c>
      <c r="C126" s="18" t="s">
        <v>873</v>
      </c>
      <c r="D126" s="18" t="s">
        <v>121</v>
      </c>
      <c r="E126" s="17" t="s">
        <v>240</v>
      </c>
      <c r="F126" s="17" t="s">
        <v>241</v>
      </c>
      <c r="G126" s="18" t="s">
        <v>914</v>
      </c>
      <c r="H126" s="18" t="s">
        <v>915</v>
      </c>
      <c r="I126" s="18" t="s">
        <v>916</v>
      </c>
      <c r="J126" s="18" t="s">
        <v>917</v>
      </c>
      <c r="K126" s="18" t="s">
        <v>918</v>
      </c>
      <c r="L126" s="45">
        <v>0.9</v>
      </c>
      <c r="M126" s="45">
        <v>1.2716049382716048</v>
      </c>
      <c r="N126" s="45">
        <v>1.2716049382716048</v>
      </c>
      <c r="O126" s="22" t="s">
        <v>919</v>
      </c>
      <c r="P126" s="23" t="e">
        <v>#REF!</v>
      </c>
      <c r="Q126" s="23">
        <v>2016</v>
      </c>
      <c r="R126" s="23" t="e">
        <v>#REF!</v>
      </c>
      <c r="S126" s="23" t="e">
        <v>#REF!</v>
      </c>
      <c r="T126" s="23" t="e">
        <v>#REF!</v>
      </c>
      <c r="U126" s="23" t="e">
        <v>#REF!</v>
      </c>
      <c r="V126" s="23" t="e">
        <v>#REF!</v>
      </c>
      <c r="W126" s="23">
        <v>56</v>
      </c>
      <c r="X126" s="23">
        <v>180</v>
      </c>
      <c r="Y126" s="23">
        <v>57</v>
      </c>
      <c r="Z126" s="23">
        <v>180</v>
      </c>
      <c r="AA126" s="23">
        <v>47</v>
      </c>
      <c r="AB126" s="23">
        <v>180</v>
      </c>
      <c r="AC126" s="23">
        <v>46</v>
      </c>
      <c r="AD126" s="23">
        <v>180</v>
      </c>
      <c r="AE126" s="23">
        <v>206</v>
      </c>
      <c r="AF126" s="23">
        <v>180</v>
      </c>
      <c r="AG126" s="23">
        <v>0.31111111111111112</v>
      </c>
      <c r="AH126" s="23">
        <v>0.31666666666666665</v>
      </c>
      <c r="AI126" s="23">
        <v>0.26111111111111113</v>
      </c>
      <c r="AJ126" s="23">
        <v>0.25555555555555554</v>
      </c>
      <c r="AK126" s="23">
        <v>0.25555555555555554</v>
      </c>
      <c r="AL126" s="23">
        <v>1.4141414141414141</v>
      </c>
      <c r="AM126" s="23">
        <v>1.4393939393939392</v>
      </c>
      <c r="AN126" s="23">
        <v>1.1868686868686869</v>
      </c>
      <c r="AO126" s="23">
        <v>1.0648148148148149</v>
      </c>
      <c r="AP126" s="23">
        <v>1.2716049382716048</v>
      </c>
      <c r="AQ126" s="23">
        <v>1</v>
      </c>
      <c r="AR126" s="23">
        <v>1</v>
      </c>
      <c r="AS126" s="23">
        <v>1</v>
      </c>
      <c r="AT126" s="23" t="s">
        <v>131</v>
      </c>
      <c r="AU126" s="23" t="s">
        <v>49</v>
      </c>
      <c r="AV126" s="23" t="s">
        <v>131</v>
      </c>
      <c r="AW126" s="23" t="s">
        <v>131</v>
      </c>
      <c r="AX126" s="23" t="s">
        <v>49</v>
      </c>
      <c r="AY126" s="23" t="s">
        <v>49</v>
      </c>
      <c r="AZ126" s="23" t="s">
        <v>49</v>
      </c>
      <c r="BA126" s="23" t="s">
        <v>49</v>
      </c>
      <c r="BB126" s="23" t="s">
        <v>49</v>
      </c>
      <c r="BC126" s="23" t="s">
        <v>132</v>
      </c>
      <c r="BD126" s="23" t="s">
        <v>238</v>
      </c>
      <c r="BE126" s="23" t="s">
        <v>171</v>
      </c>
      <c r="BF126" s="23" t="s">
        <v>271</v>
      </c>
      <c r="BG126" s="23" t="s">
        <v>134</v>
      </c>
      <c r="BH126" s="24" t="s">
        <v>135</v>
      </c>
      <c r="BI126" s="18" t="s">
        <v>1527</v>
      </c>
    </row>
    <row r="127" spans="1:61" ht="56.25" customHeight="1" x14ac:dyDescent="0.25">
      <c r="A127" s="18" t="s">
        <v>922</v>
      </c>
      <c r="B127" s="44">
        <v>117</v>
      </c>
      <c r="C127" s="18" t="s">
        <v>873</v>
      </c>
      <c r="D127" s="18" t="s">
        <v>121</v>
      </c>
      <c r="E127" s="17" t="s">
        <v>240</v>
      </c>
      <c r="F127" s="17" t="s">
        <v>241</v>
      </c>
      <c r="G127" s="18" t="s">
        <v>920</v>
      </c>
      <c r="H127" s="18" t="s">
        <v>921</v>
      </c>
      <c r="I127" s="18" t="s">
        <v>922</v>
      </c>
      <c r="J127" s="18" t="s">
        <v>923</v>
      </c>
      <c r="K127" s="18" t="s">
        <v>924</v>
      </c>
      <c r="L127" s="49">
        <v>1</v>
      </c>
      <c r="M127" s="48">
        <v>1</v>
      </c>
      <c r="N127" s="45">
        <v>1</v>
      </c>
      <c r="O127" s="22" t="s">
        <v>925</v>
      </c>
      <c r="P127" s="23" t="e">
        <v>#REF!</v>
      </c>
      <c r="Q127" s="23">
        <v>2016</v>
      </c>
      <c r="R127" s="23" t="e">
        <v>#REF!</v>
      </c>
      <c r="S127" s="23" t="e">
        <v>#REF!</v>
      </c>
      <c r="T127" s="23" t="e">
        <v>#REF!</v>
      </c>
      <c r="U127" s="23" t="e">
        <v>#REF!</v>
      </c>
      <c r="V127" s="23" t="e">
        <v>#REF!</v>
      </c>
      <c r="W127" s="23">
        <v>0</v>
      </c>
      <c r="X127" s="23">
        <v>0</v>
      </c>
      <c r="Y127" s="23">
        <v>0</v>
      </c>
      <c r="Z127" s="23">
        <v>0</v>
      </c>
      <c r="AA127" s="23">
        <v>0</v>
      </c>
      <c r="AB127" s="23">
        <v>0</v>
      </c>
      <c r="AC127" s="23">
        <v>1</v>
      </c>
      <c r="AD127" s="23">
        <v>0</v>
      </c>
      <c r="AE127" s="23">
        <v>1</v>
      </c>
      <c r="AF127" s="23">
        <v>0</v>
      </c>
      <c r="AG127" s="23" t="e">
        <v>#DIV/0!</v>
      </c>
      <c r="AH127" s="23" t="e">
        <v>#DIV/0!</v>
      </c>
      <c r="AI127" s="23" t="e">
        <v>#DIV/0!</v>
      </c>
      <c r="AJ127" s="23" t="e">
        <v>#DIV/0!</v>
      </c>
      <c r="AK127" s="23" t="e">
        <v>#DIV/0!</v>
      </c>
      <c r="AL127" s="23" t="e">
        <v>#DIV/0!</v>
      </c>
      <c r="AM127" s="23" t="e">
        <v>#DIV/0!</v>
      </c>
      <c r="AN127" s="23" t="e">
        <v>#DIV/0!</v>
      </c>
      <c r="AO127" s="23" t="e">
        <v>#DIV/0!</v>
      </c>
      <c r="AP127" s="23" t="e">
        <v>#DIV/0!</v>
      </c>
      <c r="AQ127" s="23">
        <v>2</v>
      </c>
      <c r="AR127" s="23">
        <v>2.5</v>
      </c>
      <c r="AS127" s="23">
        <v>3</v>
      </c>
      <c r="AT127" s="23" t="s">
        <v>131</v>
      </c>
      <c r="AU127" s="23" t="s">
        <v>49</v>
      </c>
      <c r="AV127" s="23" t="s">
        <v>131</v>
      </c>
      <c r="AW127" s="23" t="s">
        <v>131</v>
      </c>
      <c r="AX127" s="23" t="s">
        <v>49</v>
      </c>
      <c r="AY127" s="23" t="s">
        <v>49</v>
      </c>
      <c r="AZ127" s="23" t="s">
        <v>49</v>
      </c>
      <c r="BA127" s="23" t="s">
        <v>49</v>
      </c>
      <c r="BB127" s="23" t="s">
        <v>49</v>
      </c>
      <c r="BC127" s="23" t="s">
        <v>132</v>
      </c>
      <c r="BD127" s="23" t="s">
        <v>238</v>
      </c>
      <c r="BE127" s="23" t="s">
        <v>171</v>
      </c>
      <c r="BF127" s="23" t="s">
        <v>271</v>
      </c>
      <c r="BG127" s="23" t="s">
        <v>134</v>
      </c>
      <c r="BH127" s="24" t="s">
        <v>135</v>
      </c>
      <c r="BI127" s="18" t="s">
        <v>1528</v>
      </c>
    </row>
    <row r="128" spans="1:61" ht="56.25" customHeight="1" x14ac:dyDescent="0.25">
      <c r="A128" s="18" t="s">
        <v>928</v>
      </c>
      <c r="B128" s="44">
        <v>118</v>
      </c>
      <c r="C128" s="18" t="s">
        <v>873</v>
      </c>
      <c r="D128" s="18" t="s">
        <v>752</v>
      </c>
      <c r="E128" s="18" t="s">
        <v>753</v>
      </c>
      <c r="F128" s="17" t="s">
        <v>775</v>
      </c>
      <c r="G128" s="18" t="s">
        <v>926</v>
      </c>
      <c r="H128" s="18" t="s">
        <v>927</v>
      </c>
      <c r="I128" s="18" t="s">
        <v>928</v>
      </c>
      <c r="J128" s="18" t="s">
        <v>929</v>
      </c>
      <c r="K128" s="18" t="s">
        <v>930</v>
      </c>
      <c r="L128" s="45">
        <v>1</v>
      </c>
      <c r="M128" s="45">
        <v>0.97</v>
      </c>
      <c r="N128" s="45">
        <v>0.97</v>
      </c>
      <c r="O128" s="22" t="s">
        <v>931</v>
      </c>
      <c r="P128" s="23" t="e">
        <v>#REF!</v>
      </c>
      <c r="Q128" s="23">
        <v>2016</v>
      </c>
      <c r="R128" s="23" t="e">
        <v>#REF!</v>
      </c>
      <c r="S128" s="23" t="e">
        <v>#REF!</v>
      </c>
      <c r="T128" s="23" t="e">
        <v>#REF!</v>
      </c>
      <c r="U128" s="23" t="e">
        <v>#REF!</v>
      </c>
      <c r="V128" s="23" t="e">
        <v>#REF!</v>
      </c>
      <c r="W128" s="23">
        <v>10</v>
      </c>
      <c r="X128" s="23">
        <v>100</v>
      </c>
      <c r="Y128" s="23">
        <v>35</v>
      </c>
      <c r="Z128" s="23">
        <v>100</v>
      </c>
      <c r="AA128" s="23">
        <v>25</v>
      </c>
      <c r="AB128" s="23">
        <v>100</v>
      </c>
      <c r="AC128" s="23">
        <v>27</v>
      </c>
      <c r="AD128" s="23">
        <v>100</v>
      </c>
      <c r="AE128" s="23">
        <v>97</v>
      </c>
      <c r="AF128" s="23">
        <v>100</v>
      </c>
      <c r="AG128" s="23">
        <v>0.1</v>
      </c>
      <c r="AH128" s="23">
        <v>0.35</v>
      </c>
      <c r="AI128" s="23">
        <v>0.25</v>
      </c>
      <c r="AJ128" s="23">
        <v>0.27</v>
      </c>
      <c r="AK128" s="23">
        <v>0.27</v>
      </c>
      <c r="AL128" s="23">
        <v>1</v>
      </c>
      <c r="AM128" s="23">
        <v>1.1666666666666667</v>
      </c>
      <c r="AN128" s="23">
        <v>0.83333333333333337</v>
      </c>
      <c r="AO128" s="23">
        <v>0.90000000000000013</v>
      </c>
      <c r="AP128" s="23">
        <v>0.97</v>
      </c>
      <c r="AQ128" s="23">
        <v>1</v>
      </c>
      <c r="AR128" s="23">
        <v>1</v>
      </c>
      <c r="AS128" s="23">
        <v>1</v>
      </c>
      <c r="AT128" s="23" t="s">
        <v>49</v>
      </c>
      <c r="AU128" s="23" t="s">
        <v>49</v>
      </c>
      <c r="AV128" s="23" t="s">
        <v>131</v>
      </c>
      <c r="AW128" s="23" t="s">
        <v>50</v>
      </c>
      <c r="AX128" s="23" t="s">
        <v>49</v>
      </c>
      <c r="AY128" s="23" t="s">
        <v>49</v>
      </c>
      <c r="AZ128" s="23" t="s">
        <v>49</v>
      </c>
      <c r="BA128" s="23" t="s">
        <v>49</v>
      </c>
      <c r="BB128" s="23" t="s">
        <v>49</v>
      </c>
      <c r="BC128" s="23" t="s">
        <v>132</v>
      </c>
      <c r="BD128" s="23" t="s">
        <v>144</v>
      </c>
      <c r="BE128" s="23" t="s">
        <v>171</v>
      </c>
      <c r="BF128" s="23" t="s">
        <v>907</v>
      </c>
      <c r="BG128" s="23" t="s">
        <v>134</v>
      </c>
      <c r="BH128" s="24" t="s">
        <v>135</v>
      </c>
      <c r="BI128" s="18" t="e">
        <v>#N/A</v>
      </c>
    </row>
    <row r="129" spans="1:61" ht="56.25" customHeight="1" x14ac:dyDescent="0.25">
      <c r="A129" s="18" t="s">
        <v>934</v>
      </c>
      <c r="B129" s="44">
        <v>119</v>
      </c>
      <c r="C129" s="18" t="s">
        <v>873</v>
      </c>
      <c r="D129" s="18" t="s">
        <v>752</v>
      </c>
      <c r="E129" s="18" t="s">
        <v>753</v>
      </c>
      <c r="F129" s="17" t="s">
        <v>754</v>
      </c>
      <c r="G129" s="18" t="s">
        <v>932</v>
      </c>
      <c r="H129" s="18" t="s">
        <v>933</v>
      </c>
      <c r="I129" s="18" t="s">
        <v>934</v>
      </c>
      <c r="J129" s="18" t="s">
        <v>935</v>
      </c>
      <c r="K129" s="18" t="s">
        <v>936</v>
      </c>
      <c r="L129" s="45">
        <v>1</v>
      </c>
      <c r="M129" s="46">
        <v>0.98</v>
      </c>
      <c r="N129" s="45">
        <v>0.98</v>
      </c>
      <c r="O129" s="22" t="s">
        <v>937</v>
      </c>
      <c r="P129" s="23" t="e">
        <v>#REF!</v>
      </c>
      <c r="Q129" s="23"/>
      <c r="R129" s="23" t="e">
        <v>#REF!</v>
      </c>
      <c r="S129" s="23" t="e">
        <v>#REF!</v>
      </c>
      <c r="T129" s="23" t="e">
        <v>#REF!</v>
      </c>
      <c r="U129" s="23" t="e">
        <v>#REF!</v>
      </c>
      <c r="V129" s="23" t="e">
        <v>#REF!</v>
      </c>
      <c r="W129" s="23">
        <v>5409482781.7800007</v>
      </c>
      <c r="X129" s="23">
        <v>16392372066</v>
      </c>
      <c r="Y129" s="23">
        <v>8739842334</v>
      </c>
      <c r="Z129" s="23">
        <v>16392372066</v>
      </c>
      <c r="AA129" s="23">
        <v>11839381846</v>
      </c>
      <c r="AB129" s="23">
        <v>17565813540</v>
      </c>
      <c r="AC129" s="23">
        <v>16092531992</v>
      </c>
      <c r="AD129" s="23">
        <v>16392372066</v>
      </c>
      <c r="AE129" s="23">
        <v>42081238953.779999</v>
      </c>
      <c r="AF129" s="23">
        <v>16685732434.5</v>
      </c>
      <c r="AG129" s="23">
        <v>0.33</v>
      </c>
      <c r="AH129" s="23">
        <v>0.53316520018037028</v>
      </c>
      <c r="AI129" s="23">
        <v>0.67400133896673486</v>
      </c>
      <c r="AJ129" s="23">
        <v>0.98170856098234194</v>
      </c>
      <c r="AK129" s="23">
        <v>0.98170856098234194</v>
      </c>
      <c r="AL129" s="23">
        <v>1.32</v>
      </c>
      <c r="AM129" s="23">
        <v>1.0663304003607406</v>
      </c>
      <c r="AN129" s="23">
        <v>0.89866845195564649</v>
      </c>
      <c r="AO129" s="23">
        <v>0.98170856098234194</v>
      </c>
      <c r="AP129" s="23">
        <v>2.5219893174585111</v>
      </c>
      <c r="AQ129" s="23">
        <v>1</v>
      </c>
      <c r="AR129" s="23">
        <v>1</v>
      </c>
      <c r="AS129" s="23">
        <v>1</v>
      </c>
      <c r="AT129" s="23" t="s">
        <v>49</v>
      </c>
      <c r="AU129" s="23" t="s">
        <v>49</v>
      </c>
      <c r="AV129" s="23" t="s">
        <v>131</v>
      </c>
      <c r="AW129" s="23" t="s">
        <v>50</v>
      </c>
      <c r="AX129" s="23" t="s">
        <v>49</v>
      </c>
      <c r="AY129" s="23" t="s">
        <v>49</v>
      </c>
      <c r="AZ129" s="23" t="s">
        <v>49</v>
      </c>
      <c r="BA129" s="23" t="s">
        <v>49</v>
      </c>
      <c r="BB129" s="23" t="s">
        <v>49</v>
      </c>
      <c r="BC129" s="23" t="s">
        <v>132</v>
      </c>
      <c r="BD129" s="23" t="s">
        <v>238</v>
      </c>
      <c r="BE129" s="23" t="s">
        <v>171</v>
      </c>
      <c r="BF129" s="23" t="s">
        <v>907</v>
      </c>
      <c r="BG129" s="23" t="s">
        <v>134</v>
      </c>
      <c r="BH129" s="24" t="s">
        <v>135</v>
      </c>
      <c r="BI129" s="18" t="e">
        <v>#N/A</v>
      </c>
    </row>
    <row r="130" spans="1:61" ht="56.25" customHeight="1" x14ac:dyDescent="0.25">
      <c r="A130" s="18" t="s">
        <v>940</v>
      </c>
      <c r="B130" s="44">
        <v>120</v>
      </c>
      <c r="C130" s="18" t="s">
        <v>873</v>
      </c>
      <c r="D130" s="18" t="s">
        <v>180</v>
      </c>
      <c r="E130" s="18" t="s">
        <v>802</v>
      </c>
      <c r="F130" s="17" t="s">
        <v>803</v>
      </c>
      <c r="G130" s="18" t="s">
        <v>938</v>
      </c>
      <c r="H130" s="18" t="s">
        <v>939</v>
      </c>
      <c r="I130" s="18" t="s">
        <v>940</v>
      </c>
      <c r="J130" s="18" t="s">
        <v>941</v>
      </c>
      <c r="K130" s="18" t="s">
        <v>942</v>
      </c>
      <c r="L130" s="45">
        <v>1</v>
      </c>
      <c r="M130" s="45">
        <v>0.99</v>
      </c>
      <c r="N130" s="45">
        <v>0.99</v>
      </c>
      <c r="O130" s="22" t="s">
        <v>943</v>
      </c>
      <c r="P130" s="23" t="e">
        <v>#REF!</v>
      </c>
      <c r="Q130" s="23">
        <v>2016</v>
      </c>
      <c r="R130" s="23" t="e">
        <v>#REF!</v>
      </c>
      <c r="S130" s="23" t="e">
        <v>#REF!</v>
      </c>
      <c r="T130" s="23" t="e">
        <v>#REF!</v>
      </c>
      <c r="U130" s="23" t="e">
        <v>#REF!</v>
      </c>
      <c r="V130" s="23" t="e">
        <v>#REF!</v>
      </c>
      <c r="W130" s="23">
        <v>15</v>
      </c>
      <c r="X130" s="23">
        <v>100</v>
      </c>
      <c r="Y130" s="23">
        <v>25</v>
      </c>
      <c r="Z130" s="23">
        <v>100</v>
      </c>
      <c r="AA130" s="23">
        <v>30</v>
      </c>
      <c r="AB130" s="23">
        <v>100</v>
      </c>
      <c r="AC130" s="23">
        <v>29</v>
      </c>
      <c r="AD130" s="23">
        <v>100</v>
      </c>
      <c r="AE130" s="23">
        <v>99</v>
      </c>
      <c r="AF130" s="23">
        <v>100</v>
      </c>
      <c r="AG130" s="23">
        <v>0.15</v>
      </c>
      <c r="AH130" s="23">
        <v>0.25</v>
      </c>
      <c r="AI130" s="23">
        <v>0.3</v>
      </c>
      <c r="AJ130" s="23">
        <v>0.28999999999999998</v>
      </c>
      <c r="AK130" s="23">
        <v>0.28999999999999998</v>
      </c>
      <c r="AL130" s="23">
        <v>1</v>
      </c>
      <c r="AM130" s="23">
        <v>1</v>
      </c>
      <c r="AN130" s="23">
        <v>1</v>
      </c>
      <c r="AO130" s="23">
        <v>0.96666666666666667</v>
      </c>
      <c r="AP130" s="23">
        <v>0.99</v>
      </c>
      <c r="AQ130" s="23">
        <v>1</v>
      </c>
      <c r="AR130" s="23">
        <v>1</v>
      </c>
      <c r="AS130" s="23">
        <v>1</v>
      </c>
      <c r="AT130" s="23" t="s">
        <v>49</v>
      </c>
      <c r="AU130" s="23" t="s">
        <v>49</v>
      </c>
      <c r="AV130" s="23" t="s">
        <v>131</v>
      </c>
      <c r="AW130" s="23" t="s">
        <v>50</v>
      </c>
      <c r="AX130" s="23" t="s">
        <v>49</v>
      </c>
      <c r="AY130" s="23" t="s">
        <v>49</v>
      </c>
      <c r="AZ130" s="23" t="s">
        <v>49</v>
      </c>
      <c r="BA130" s="23" t="s">
        <v>49</v>
      </c>
      <c r="BB130" s="23" t="s">
        <v>49</v>
      </c>
      <c r="BC130" s="23" t="s">
        <v>132</v>
      </c>
      <c r="BD130" s="23" t="s">
        <v>144</v>
      </c>
      <c r="BE130" s="23" t="s">
        <v>171</v>
      </c>
      <c r="BF130" s="23" t="s">
        <v>907</v>
      </c>
      <c r="BG130" s="23" t="s">
        <v>134</v>
      </c>
      <c r="BH130" s="24" t="s">
        <v>135</v>
      </c>
      <c r="BI130" s="18" t="e">
        <v>#N/A</v>
      </c>
    </row>
    <row r="131" spans="1:61" ht="56.25" customHeight="1" x14ac:dyDescent="0.25">
      <c r="A131" s="17" t="s">
        <v>947</v>
      </c>
      <c r="B131" s="16">
        <v>121</v>
      </c>
      <c r="C131" s="17" t="s">
        <v>944</v>
      </c>
      <c r="D131" s="17" t="s">
        <v>752</v>
      </c>
      <c r="E131" s="17" t="s">
        <v>753</v>
      </c>
      <c r="F131" s="17" t="s">
        <v>782</v>
      </c>
      <c r="G131" s="17" t="s">
        <v>945</v>
      </c>
      <c r="H131" s="17" t="s">
        <v>946</v>
      </c>
      <c r="I131" s="17" t="s">
        <v>947</v>
      </c>
      <c r="J131" s="17" t="s">
        <v>948</v>
      </c>
      <c r="K131" s="17" t="s">
        <v>949</v>
      </c>
      <c r="L131" s="17">
        <v>3</v>
      </c>
      <c r="M131" s="20">
        <v>5</v>
      </c>
      <c r="N131" s="21">
        <v>1.6666666666666667</v>
      </c>
      <c r="O131" s="22" t="s">
        <v>950</v>
      </c>
      <c r="P131" s="23">
        <v>0</v>
      </c>
      <c r="Q131" s="23">
        <v>2016</v>
      </c>
      <c r="R131" s="23">
        <v>0</v>
      </c>
      <c r="S131" s="23">
        <v>1</v>
      </c>
      <c r="T131" s="23">
        <v>0</v>
      </c>
      <c r="U131" s="23">
        <v>1</v>
      </c>
      <c r="V131" s="23">
        <v>1</v>
      </c>
      <c r="W131" s="23">
        <v>1</v>
      </c>
      <c r="X131" s="23">
        <v>1</v>
      </c>
      <c r="Y131" s="23">
        <v>0</v>
      </c>
      <c r="Z131" s="23">
        <v>1</v>
      </c>
      <c r="AA131" s="23">
        <v>3</v>
      </c>
      <c r="AB131" s="23">
        <v>1</v>
      </c>
      <c r="AC131" s="23">
        <v>1</v>
      </c>
      <c r="AD131" s="23">
        <v>1</v>
      </c>
      <c r="AE131" s="23">
        <v>5</v>
      </c>
      <c r="AF131" s="23">
        <v>1</v>
      </c>
      <c r="AG131" s="23">
        <v>1</v>
      </c>
      <c r="AH131" s="23">
        <v>0</v>
      </c>
      <c r="AI131" s="23">
        <v>3</v>
      </c>
      <c r="AJ131" s="23">
        <v>1</v>
      </c>
      <c r="AK131" s="23">
        <v>1</v>
      </c>
      <c r="AL131" s="23">
        <v>1</v>
      </c>
      <c r="AM131" s="23" t="e">
        <v>#DIV/0!</v>
      </c>
      <c r="AN131" s="23">
        <v>3</v>
      </c>
      <c r="AO131" s="23">
        <v>1</v>
      </c>
      <c r="AP131" s="23">
        <v>1.6666666666666667</v>
      </c>
      <c r="AQ131" s="23">
        <v>3</v>
      </c>
      <c r="AR131" s="23">
        <v>3</v>
      </c>
      <c r="AS131" s="23">
        <v>1</v>
      </c>
      <c r="AT131" s="23" t="s">
        <v>49</v>
      </c>
      <c r="AU131" s="23" t="s">
        <v>131</v>
      </c>
      <c r="AV131" s="23" t="s">
        <v>131</v>
      </c>
      <c r="AW131" s="23" t="s">
        <v>49</v>
      </c>
      <c r="AX131" s="23" t="s">
        <v>49</v>
      </c>
      <c r="AY131" s="23" t="s">
        <v>49</v>
      </c>
      <c r="AZ131" s="23" t="s">
        <v>49</v>
      </c>
      <c r="BA131" s="23" t="s">
        <v>49</v>
      </c>
      <c r="BB131" s="23" t="s">
        <v>49</v>
      </c>
      <c r="BC131" s="23" t="s">
        <v>132</v>
      </c>
      <c r="BD131" s="23" t="s">
        <v>164</v>
      </c>
      <c r="BE131" s="23" t="s">
        <v>35</v>
      </c>
      <c r="BF131" s="23" t="s">
        <v>271</v>
      </c>
      <c r="BG131" s="23" t="s">
        <v>272</v>
      </c>
      <c r="BH131" s="24" t="s">
        <v>135</v>
      </c>
      <c r="BI131" s="17" t="s">
        <v>1529</v>
      </c>
    </row>
    <row r="132" spans="1:61" ht="56.25" customHeight="1" x14ac:dyDescent="0.25">
      <c r="A132" s="17" t="s">
        <v>952</v>
      </c>
      <c r="B132" s="16">
        <v>122</v>
      </c>
      <c r="C132" s="17" t="s">
        <v>944</v>
      </c>
      <c r="D132" s="17" t="s">
        <v>752</v>
      </c>
      <c r="E132" s="17" t="s">
        <v>753</v>
      </c>
      <c r="F132" s="17" t="s">
        <v>754</v>
      </c>
      <c r="G132" s="17" t="s">
        <v>945</v>
      </c>
      <c r="H132" s="17" t="s">
        <v>951</v>
      </c>
      <c r="I132" s="17" t="s">
        <v>952</v>
      </c>
      <c r="J132" s="17" t="s">
        <v>953</v>
      </c>
      <c r="K132" s="17" t="s">
        <v>954</v>
      </c>
      <c r="L132" s="17">
        <v>3</v>
      </c>
      <c r="M132" s="20">
        <v>5</v>
      </c>
      <c r="N132" s="21">
        <v>1.6666666666666667</v>
      </c>
      <c r="O132" s="22" t="s">
        <v>955</v>
      </c>
      <c r="P132" s="23">
        <v>0</v>
      </c>
      <c r="Q132" s="23">
        <v>2016</v>
      </c>
      <c r="R132" s="23">
        <v>0</v>
      </c>
      <c r="S132" s="23">
        <v>2</v>
      </c>
      <c r="T132" s="23">
        <v>0</v>
      </c>
      <c r="U132" s="23">
        <v>1</v>
      </c>
      <c r="V132" s="23">
        <v>0</v>
      </c>
      <c r="W132" s="23">
        <v>2</v>
      </c>
      <c r="X132" s="23">
        <v>1</v>
      </c>
      <c r="Y132" s="23">
        <v>0</v>
      </c>
      <c r="Z132" s="23">
        <v>1</v>
      </c>
      <c r="AA132" s="23">
        <v>2</v>
      </c>
      <c r="AB132" s="23">
        <v>1</v>
      </c>
      <c r="AC132" s="23">
        <v>1</v>
      </c>
      <c r="AD132" s="23">
        <v>1</v>
      </c>
      <c r="AE132" s="23">
        <v>5</v>
      </c>
      <c r="AF132" s="23">
        <v>1</v>
      </c>
      <c r="AG132" s="23">
        <v>2</v>
      </c>
      <c r="AH132" s="23">
        <v>0</v>
      </c>
      <c r="AI132" s="23">
        <v>2</v>
      </c>
      <c r="AJ132" s="23">
        <v>1</v>
      </c>
      <c r="AK132" s="23">
        <v>1</v>
      </c>
      <c r="AL132" s="23">
        <v>1</v>
      </c>
      <c r="AM132" s="23" t="e">
        <v>#DIV/0!</v>
      </c>
      <c r="AN132" s="23">
        <v>2</v>
      </c>
      <c r="AO132" s="23" t="e">
        <v>#DIV/0!</v>
      </c>
      <c r="AP132" s="23">
        <v>1.6666666666666667</v>
      </c>
      <c r="AQ132" s="23">
        <v>3</v>
      </c>
      <c r="AR132" s="23">
        <v>3</v>
      </c>
      <c r="AS132" s="23">
        <v>1</v>
      </c>
      <c r="AT132" s="23" t="s">
        <v>49</v>
      </c>
      <c r="AU132" s="23" t="s">
        <v>131</v>
      </c>
      <c r="AV132" s="23" t="s">
        <v>131</v>
      </c>
      <c r="AW132" s="23" t="s">
        <v>49</v>
      </c>
      <c r="AX132" s="23" t="s">
        <v>49</v>
      </c>
      <c r="AY132" s="23" t="s">
        <v>49</v>
      </c>
      <c r="AZ132" s="23" t="s">
        <v>49</v>
      </c>
      <c r="BA132" s="23" t="s">
        <v>49</v>
      </c>
      <c r="BB132" s="23" t="s">
        <v>49</v>
      </c>
      <c r="BC132" s="23" t="s">
        <v>132</v>
      </c>
      <c r="BD132" s="23" t="s">
        <v>164</v>
      </c>
      <c r="BE132" s="23" t="s">
        <v>35</v>
      </c>
      <c r="BF132" s="23" t="s">
        <v>271</v>
      </c>
      <c r="BG132" s="23" t="s">
        <v>272</v>
      </c>
      <c r="BH132" s="24" t="s">
        <v>135</v>
      </c>
      <c r="BI132" s="17" t="s">
        <v>1530</v>
      </c>
    </row>
    <row r="133" spans="1:61" ht="56.25" customHeight="1" x14ac:dyDescent="0.25">
      <c r="A133" s="17" t="s">
        <v>958</v>
      </c>
      <c r="B133" s="16">
        <v>123</v>
      </c>
      <c r="C133" s="17" t="s">
        <v>944</v>
      </c>
      <c r="D133" s="17" t="s">
        <v>752</v>
      </c>
      <c r="E133" s="17" t="s">
        <v>753</v>
      </c>
      <c r="F133" s="17" t="s">
        <v>754</v>
      </c>
      <c r="G133" s="17" t="s">
        <v>956</v>
      </c>
      <c r="H133" s="17" t="s">
        <v>957</v>
      </c>
      <c r="I133" s="17" t="s">
        <v>958</v>
      </c>
      <c r="J133" s="17" t="s">
        <v>959</v>
      </c>
      <c r="K133" s="17" t="s">
        <v>960</v>
      </c>
      <c r="L133" s="21">
        <v>1</v>
      </c>
      <c r="M133" s="21">
        <v>1</v>
      </c>
      <c r="N133" s="21">
        <v>1</v>
      </c>
      <c r="O133" s="22" t="s">
        <v>961</v>
      </c>
      <c r="P133" s="23">
        <v>0</v>
      </c>
      <c r="Q133" s="23">
        <v>2016</v>
      </c>
      <c r="R133" s="23">
        <v>0</v>
      </c>
      <c r="S133" s="23">
        <v>0.25</v>
      </c>
      <c r="T133" s="23">
        <v>0.25</v>
      </c>
      <c r="U133" s="23">
        <v>0.25</v>
      </c>
      <c r="V133" s="23">
        <v>0.25</v>
      </c>
      <c r="W133" s="23">
        <v>1</v>
      </c>
      <c r="X133" s="23">
        <v>4</v>
      </c>
      <c r="Y133" s="23">
        <v>1</v>
      </c>
      <c r="Z133" s="23">
        <v>4</v>
      </c>
      <c r="AA133" s="23">
        <v>1</v>
      </c>
      <c r="AB133" s="23">
        <v>4</v>
      </c>
      <c r="AC133" s="23">
        <v>1</v>
      </c>
      <c r="AD133" s="23">
        <v>4</v>
      </c>
      <c r="AE133" s="23">
        <v>4</v>
      </c>
      <c r="AF133" s="23">
        <v>4</v>
      </c>
      <c r="AG133" s="23">
        <v>0.25</v>
      </c>
      <c r="AH133" s="23">
        <v>0.25</v>
      </c>
      <c r="AI133" s="23">
        <v>0.25</v>
      </c>
      <c r="AJ133" s="23">
        <v>0.25</v>
      </c>
      <c r="AK133" s="23">
        <v>0.25</v>
      </c>
      <c r="AL133" s="23">
        <v>1</v>
      </c>
      <c r="AM133" s="23">
        <v>1</v>
      </c>
      <c r="AN133" s="23">
        <v>1</v>
      </c>
      <c r="AO133" s="23">
        <v>1</v>
      </c>
      <c r="AP133" s="23">
        <v>1</v>
      </c>
      <c r="AQ133" s="23">
        <v>1</v>
      </c>
      <c r="AR133" s="23">
        <v>1</v>
      </c>
      <c r="AS133" s="23">
        <v>1</v>
      </c>
      <c r="AT133" s="23" t="s">
        <v>49</v>
      </c>
      <c r="AU133" s="23" t="s">
        <v>49</v>
      </c>
      <c r="AV133" s="23" t="s">
        <v>131</v>
      </c>
      <c r="AW133" s="23" t="s">
        <v>49</v>
      </c>
      <c r="AX133" s="23" t="s">
        <v>49</v>
      </c>
      <c r="AY133" s="23" t="s">
        <v>49</v>
      </c>
      <c r="AZ133" s="23" t="s">
        <v>49</v>
      </c>
      <c r="BA133" s="23" t="s">
        <v>49</v>
      </c>
      <c r="BB133" s="23" t="s">
        <v>49</v>
      </c>
      <c r="BC133" s="23" t="s">
        <v>132</v>
      </c>
      <c r="BD133" s="23" t="s">
        <v>144</v>
      </c>
      <c r="BE133" s="23" t="s">
        <v>171</v>
      </c>
      <c r="BF133" s="23" t="s">
        <v>271</v>
      </c>
      <c r="BG133" s="23" t="s">
        <v>272</v>
      </c>
      <c r="BH133" s="24" t="s">
        <v>135</v>
      </c>
      <c r="BI133" s="17" t="e">
        <v>#N/A</v>
      </c>
    </row>
    <row r="134" spans="1:61" ht="56.25" customHeight="1" x14ac:dyDescent="0.25">
      <c r="A134" s="17" t="s">
        <v>964</v>
      </c>
      <c r="B134" s="16">
        <v>124</v>
      </c>
      <c r="C134" s="17" t="s">
        <v>944</v>
      </c>
      <c r="D134" s="17" t="s">
        <v>752</v>
      </c>
      <c r="E134" s="17" t="s">
        <v>753</v>
      </c>
      <c r="F134" s="17" t="s">
        <v>754</v>
      </c>
      <c r="G134" s="17" t="s">
        <v>962</v>
      </c>
      <c r="H134" s="17" t="s">
        <v>963</v>
      </c>
      <c r="I134" s="17" t="s">
        <v>964</v>
      </c>
      <c r="J134" s="17" t="s">
        <v>965</v>
      </c>
      <c r="K134" s="17" t="s">
        <v>966</v>
      </c>
      <c r="L134" s="17">
        <v>8</v>
      </c>
      <c r="M134" s="36">
        <v>5.43</v>
      </c>
      <c r="N134" s="21">
        <v>1.32125</v>
      </c>
      <c r="O134" s="22" t="s">
        <v>967</v>
      </c>
      <c r="P134" s="23">
        <v>0</v>
      </c>
      <c r="Q134" s="23">
        <v>2016</v>
      </c>
      <c r="R134" s="23">
        <v>0</v>
      </c>
      <c r="S134" s="23">
        <v>8</v>
      </c>
      <c r="T134" s="23">
        <v>8</v>
      </c>
      <c r="U134" s="23">
        <v>8</v>
      </c>
      <c r="V134" s="23">
        <v>8</v>
      </c>
      <c r="W134" s="23">
        <v>6.86</v>
      </c>
      <c r="X134" s="23">
        <v>0</v>
      </c>
      <c r="Y134" s="23">
        <v>4.5999999999999996</v>
      </c>
      <c r="Z134" s="23">
        <v>0</v>
      </c>
      <c r="AA134" s="23">
        <v>4.83</v>
      </c>
      <c r="AB134" s="23">
        <v>0</v>
      </c>
      <c r="AC134" s="23">
        <v>4.34</v>
      </c>
      <c r="AD134" s="23">
        <v>0</v>
      </c>
      <c r="AE134" s="23">
        <v>5.43</v>
      </c>
      <c r="AF134" s="23">
        <v>0</v>
      </c>
      <c r="AG134" s="23">
        <v>6.86</v>
      </c>
      <c r="AH134" s="23">
        <v>4.5999999999999996</v>
      </c>
      <c r="AI134" s="23">
        <v>4.83</v>
      </c>
      <c r="AJ134" s="23">
        <v>4.34</v>
      </c>
      <c r="AK134" s="23">
        <v>4.34</v>
      </c>
      <c r="AL134" s="23">
        <v>1.1425000000000001</v>
      </c>
      <c r="AM134" s="23">
        <v>1.425</v>
      </c>
      <c r="AN134" s="23">
        <v>1.39625</v>
      </c>
      <c r="AO134" s="23">
        <v>1.4575</v>
      </c>
      <c r="AP134" s="23">
        <v>1.32125</v>
      </c>
      <c r="AQ134" s="23">
        <v>8</v>
      </c>
      <c r="AR134" s="23">
        <v>8</v>
      </c>
      <c r="AS134" s="23">
        <v>8</v>
      </c>
      <c r="AT134" s="23" t="s">
        <v>49</v>
      </c>
      <c r="AU134" s="23" t="s">
        <v>49</v>
      </c>
      <c r="AV134" s="23" t="s">
        <v>131</v>
      </c>
      <c r="AW134" s="23" t="s">
        <v>49</v>
      </c>
      <c r="AX134" s="23" t="s">
        <v>49</v>
      </c>
      <c r="AY134" s="23" t="s">
        <v>49</v>
      </c>
      <c r="AZ134" s="23" t="s">
        <v>49</v>
      </c>
      <c r="BA134" s="23" t="s">
        <v>49</v>
      </c>
      <c r="BB134" s="23" t="s">
        <v>49</v>
      </c>
      <c r="BC134" s="23" t="s">
        <v>132</v>
      </c>
      <c r="BD134" s="23" t="s">
        <v>144</v>
      </c>
      <c r="BE134" s="23" t="s">
        <v>35</v>
      </c>
      <c r="BF134" s="23" t="s">
        <v>271</v>
      </c>
      <c r="BG134" s="23" t="s">
        <v>827</v>
      </c>
      <c r="BH134" s="24" t="s">
        <v>135</v>
      </c>
      <c r="BI134" s="17" t="e">
        <v>#N/A</v>
      </c>
    </row>
    <row r="135" spans="1:61" ht="56.25" customHeight="1" x14ac:dyDescent="0.25">
      <c r="A135" s="17" t="s">
        <v>970</v>
      </c>
      <c r="B135" s="16">
        <v>125</v>
      </c>
      <c r="C135" s="17" t="s">
        <v>944</v>
      </c>
      <c r="D135" s="17" t="s">
        <v>752</v>
      </c>
      <c r="E135" s="17" t="s">
        <v>753</v>
      </c>
      <c r="F135" s="17" t="s">
        <v>754</v>
      </c>
      <c r="G135" s="17" t="s">
        <v>968</v>
      </c>
      <c r="H135" s="17" t="s">
        <v>969</v>
      </c>
      <c r="I135" s="17" t="s">
        <v>970</v>
      </c>
      <c r="J135" s="17" t="s">
        <v>971</v>
      </c>
      <c r="K135" s="17" t="s">
        <v>972</v>
      </c>
      <c r="L135" s="17">
        <v>12</v>
      </c>
      <c r="M135" s="20">
        <v>12</v>
      </c>
      <c r="N135" s="21">
        <v>1</v>
      </c>
      <c r="O135" s="22" t="s">
        <v>973</v>
      </c>
      <c r="P135" s="23">
        <v>0</v>
      </c>
      <c r="Q135" s="23">
        <v>2016</v>
      </c>
      <c r="R135" s="23">
        <v>0</v>
      </c>
      <c r="S135" s="23">
        <v>3</v>
      </c>
      <c r="T135" s="23">
        <v>3</v>
      </c>
      <c r="U135" s="23">
        <v>3</v>
      </c>
      <c r="V135" s="23">
        <v>3</v>
      </c>
      <c r="W135" s="23">
        <v>3</v>
      </c>
      <c r="X135" s="23">
        <v>0</v>
      </c>
      <c r="Y135" s="23">
        <v>3</v>
      </c>
      <c r="Z135" s="23">
        <v>0</v>
      </c>
      <c r="AA135" s="23">
        <v>3</v>
      </c>
      <c r="AB135" s="23">
        <v>0</v>
      </c>
      <c r="AC135" s="23">
        <v>3</v>
      </c>
      <c r="AD135" s="23">
        <v>0</v>
      </c>
      <c r="AE135" s="23">
        <v>12</v>
      </c>
      <c r="AF135" s="23">
        <v>0</v>
      </c>
      <c r="AG135" s="23">
        <v>3</v>
      </c>
      <c r="AH135" s="23">
        <v>3</v>
      </c>
      <c r="AI135" s="23">
        <v>3</v>
      </c>
      <c r="AJ135" s="23">
        <v>3</v>
      </c>
      <c r="AK135" s="23">
        <v>3</v>
      </c>
      <c r="AL135" s="23">
        <v>1</v>
      </c>
      <c r="AM135" s="23">
        <v>1</v>
      </c>
      <c r="AN135" s="23">
        <v>1</v>
      </c>
      <c r="AO135" s="23">
        <v>1</v>
      </c>
      <c r="AP135" s="23">
        <v>1</v>
      </c>
      <c r="AQ135" s="23">
        <v>12</v>
      </c>
      <c r="AR135" s="23">
        <v>12</v>
      </c>
      <c r="AS135" s="23">
        <v>6</v>
      </c>
      <c r="AT135" s="23" t="s">
        <v>49</v>
      </c>
      <c r="AU135" s="23" t="s">
        <v>49</v>
      </c>
      <c r="AV135" s="23" t="s">
        <v>131</v>
      </c>
      <c r="AW135" s="23" t="s">
        <v>49</v>
      </c>
      <c r="AX135" s="23" t="s">
        <v>49</v>
      </c>
      <c r="AY135" s="23" t="s">
        <v>49</v>
      </c>
      <c r="AZ135" s="23" t="s">
        <v>49</v>
      </c>
      <c r="BA135" s="23" t="s">
        <v>49</v>
      </c>
      <c r="BB135" s="23" t="s">
        <v>49</v>
      </c>
      <c r="BC135" s="23" t="s">
        <v>132</v>
      </c>
      <c r="BD135" s="23" t="s">
        <v>164</v>
      </c>
      <c r="BE135" s="23" t="s">
        <v>35</v>
      </c>
      <c r="BF135" s="23" t="s">
        <v>271</v>
      </c>
      <c r="BG135" s="23" t="s">
        <v>272</v>
      </c>
      <c r="BH135" s="24" t="s">
        <v>135</v>
      </c>
      <c r="BI135" s="17" t="s">
        <v>1531</v>
      </c>
    </row>
    <row r="136" spans="1:61" ht="56.25" customHeight="1" x14ac:dyDescent="0.25">
      <c r="A136" s="21" t="s">
        <v>977</v>
      </c>
      <c r="B136" s="16">
        <v>126</v>
      </c>
      <c r="C136" s="17" t="s">
        <v>974</v>
      </c>
      <c r="D136" s="17" t="s">
        <v>121</v>
      </c>
      <c r="E136" s="17" t="s">
        <v>122</v>
      </c>
      <c r="F136" s="17" t="s">
        <v>264</v>
      </c>
      <c r="G136" s="17" t="s">
        <v>975</v>
      </c>
      <c r="H136" s="17" t="s">
        <v>976</v>
      </c>
      <c r="I136" s="21" t="s">
        <v>977</v>
      </c>
      <c r="J136" s="17" t="s">
        <v>978</v>
      </c>
      <c r="K136" s="17" t="s">
        <v>979</v>
      </c>
      <c r="L136" s="21">
        <v>0.9</v>
      </c>
      <c r="M136" s="21">
        <v>1.1100000000000001</v>
      </c>
      <c r="N136" s="21">
        <v>1.1100000000000001</v>
      </c>
      <c r="O136" s="22" t="s">
        <v>980</v>
      </c>
      <c r="P136" s="23">
        <v>0.9</v>
      </c>
      <c r="Q136" s="23">
        <v>2016</v>
      </c>
      <c r="R136" s="23">
        <v>0.9</v>
      </c>
      <c r="S136" s="23">
        <v>0.9</v>
      </c>
      <c r="T136" s="23">
        <v>0.9</v>
      </c>
      <c r="U136" s="23">
        <v>0.9</v>
      </c>
      <c r="V136" s="23">
        <v>0.9</v>
      </c>
      <c r="W136" s="23">
        <v>0</v>
      </c>
      <c r="X136" s="23">
        <v>0</v>
      </c>
      <c r="Y136" s="23">
        <v>22</v>
      </c>
      <c r="Z136" s="23">
        <v>22</v>
      </c>
      <c r="AA136" s="23">
        <v>3</v>
      </c>
      <c r="AB136" s="23">
        <v>28</v>
      </c>
      <c r="AC136" s="23">
        <v>100</v>
      </c>
      <c r="AD136" s="23">
        <v>100</v>
      </c>
      <c r="AE136" s="23">
        <v>62.5</v>
      </c>
      <c r="AF136" s="23">
        <v>22</v>
      </c>
      <c r="AG136" s="23" t="e">
        <v>#DIV/0!</v>
      </c>
      <c r="AH136" s="23">
        <v>1</v>
      </c>
      <c r="AI136" s="23">
        <v>0.10714285714285714</v>
      </c>
      <c r="AJ136" s="23">
        <v>1</v>
      </c>
      <c r="AK136" s="23">
        <v>1</v>
      </c>
      <c r="AL136" s="23" t="e">
        <v>#DIV/0!</v>
      </c>
      <c r="AM136" s="23">
        <v>1.1111111111111112</v>
      </c>
      <c r="AN136" s="23">
        <v>0.11904761904761904</v>
      </c>
      <c r="AO136" s="23">
        <v>1.1111111111111112</v>
      </c>
      <c r="AP136" s="23">
        <v>3.1565656565656566</v>
      </c>
      <c r="AQ136" s="23">
        <v>0.9</v>
      </c>
      <c r="AR136" s="23">
        <v>0.9</v>
      </c>
      <c r="AS136" s="23">
        <v>0.9</v>
      </c>
      <c r="AT136" s="23" t="s">
        <v>49</v>
      </c>
      <c r="AU136" s="23" t="s">
        <v>49</v>
      </c>
      <c r="AV136" s="23" t="s">
        <v>131</v>
      </c>
      <c r="AW136" s="23" t="s">
        <v>49</v>
      </c>
      <c r="AX136" s="23" t="s">
        <v>49</v>
      </c>
      <c r="AY136" s="23" t="s">
        <v>49</v>
      </c>
      <c r="AZ136" s="23" t="s">
        <v>49</v>
      </c>
      <c r="BA136" s="23" t="s">
        <v>49</v>
      </c>
      <c r="BB136" s="23" t="s">
        <v>49</v>
      </c>
      <c r="BC136" s="23" t="s">
        <v>981</v>
      </c>
      <c r="BD136" s="23" t="s">
        <v>144</v>
      </c>
      <c r="BE136" s="23" t="s">
        <v>171</v>
      </c>
      <c r="BF136" s="23" t="s">
        <v>271</v>
      </c>
      <c r="BG136" s="23" t="s">
        <v>196</v>
      </c>
      <c r="BH136" s="24" t="s">
        <v>197</v>
      </c>
      <c r="BI136" s="17" t="e">
        <v>#N/A</v>
      </c>
    </row>
    <row r="137" spans="1:61" ht="56.25" customHeight="1" x14ac:dyDescent="0.25">
      <c r="A137" s="21" t="s">
        <v>984</v>
      </c>
      <c r="B137" s="16">
        <v>127</v>
      </c>
      <c r="C137" s="17" t="s">
        <v>974</v>
      </c>
      <c r="D137" s="17" t="s">
        <v>752</v>
      </c>
      <c r="E137" s="17" t="s">
        <v>753</v>
      </c>
      <c r="F137" s="17" t="s">
        <v>775</v>
      </c>
      <c r="G137" s="17" t="s">
        <v>982</v>
      </c>
      <c r="H137" s="17" t="s">
        <v>983</v>
      </c>
      <c r="I137" s="21" t="s">
        <v>984</v>
      </c>
      <c r="J137" s="17" t="s">
        <v>985</v>
      </c>
      <c r="K137" s="17" t="s">
        <v>986</v>
      </c>
      <c r="L137" s="21">
        <v>0.9</v>
      </c>
      <c r="M137" s="26">
        <v>0.9</v>
      </c>
      <c r="N137" s="21">
        <v>1</v>
      </c>
      <c r="O137" s="22" t="s">
        <v>987</v>
      </c>
      <c r="P137" s="23">
        <v>0.93</v>
      </c>
      <c r="Q137" s="23">
        <v>2016</v>
      </c>
      <c r="R137" s="23">
        <v>0.93</v>
      </c>
      <c r="S137" s="23">
        <v>0</v>
      </c>
      <c r="T137" s="23">
        <v>0</v>
      </c>
      <c r="U137" s="23">
        <v>0.6</v>
      </c>
      <c r="V137" s="23">
        <v>0.3</v>
      </c>
      <c r="W137" s="23">
        <v>0</v>
      </c>
      <c r="X137" s="23">
        <v>1</v>
      </c>
      <c r="Y137" s="23">
        <v>0</v>
      </c>
      <c r="Z137" s="23">
        <v>1</v>
      </c>
      <c r="AA137" s="23">
        <v>0</v>
      </c>
      <c r="AB137" s="23">
        <v>1</v>
      </c>
      <c r="AC137" s="23">
        <v>0.9</v>
      </c>
      <c r="AD137" s="23">
        <v>1</v>
      </c>
      <c r="AE137" s="23">
        <v>0.9</v>
      </c>
      <c r="AF137" s="23">
        <v>1</v>
      </c>
      <c r="AG137" s="23">
        <v>0</v>
      </c>
      <c r="AH137" s="23">
        <v>0</v>
      </c>
      <c r="AI137" s="23">
        <v>0</v>
      </c>
      <c r="AJ137" s="23">
        <v>0.9</v>
      </c>
      <c r="AK137" s="23">
        <v>0.9</v>
      </c>
      <c r="AL137" s="23" t="e">
        <v>#DIV/0!</v>
      </c>
      <c r="AM137" s="23" t="e">
        <v>#DIV/0!</v>
      </c>
      <c r="AN137" s="23">
        <v>0</v>
      </c>
      <c r="AO137" s="23">
        <v>3</v>
      </c>
      <c r="AP137" s="23">
        <v>1</v>
      </c>
      <c r="AQ137" s="23">
        <v>0.92</v>
      </c>
      <c r="AR137" s="23">
        <v>0.93</v>
      </c>
      <c r="AS137" s="23">
        <v>0.95</v>
      </c>
      <c r="AT137" s="23" t="s">
        <v>49</v>
      </c>
      <c r="AU137" s="23" t="s">
        <v>49</v>
      </c>
      <c r="AV137" s="23" t="s">
        <v>131</v>
      </c>
      <c r="AW137" s="23" t="s">
        <v>49</v>
      </c>
      <c r="AX137" s="23" t="s">
        <v>49</v>
      </c>
      <c r="AY137" s="23" t="s">
        <v>49</v>
      </c>
      <c r="AZ137" s="23" t="s">
        <v>49</v>
      </c>
      <c r="BA137" s="23" t="s">
        <v>49</v>
      </c>
      <c r="BB137" s="23" t="s">
        <v>49</v>
      </c>
      <c r="BC137" s="23" t="s">
        <v>981</v>
      </c>
      <c r="BD137" s="23" t="s">
        <v>133</v>
      </c>
      <c r="BE137" s="23" t="s">
        <v>171</v>
      </c>
      <c r="BF137" s="23" t="s">
        <v>271</v>
      </c>
      <c r="BG137" s="23" t="s">
        <v>827</v>
      </c>
      <c r="BH137" s="24" t="s">
        <v>197</v>
      </c>
      <c r="BI137" s="17" t="e">
        <v>#N/A</v>
      </c>
    </row>
    <row r="138" spans="1:61" ht="56.25" customHeight="1" x14ac:dyDescent="0.25">
      <c r="A138" s="21" t="s">
        <v>990</v>
      </c>
      <c r="B138" s="16">
        <v>128</v>
      </c>
      <c r="C138" s="17" t="s">
        <v>974</v>
      </c>
      <c r="D138" s="17" t="s">
        <v>752</v>
      </c>
      <c r="E138" s="17" t="s">
        <v>753</v>
      </c>
      <c r="F138" s="17" t="s">
        <v>775</v>
      </c>
      <c r="G138" s="17" t="s">
        <v>988</v>
      </c>
      <c r="H138" s="17" t="s">
        <v>989</v>
      </c>
      <c r="I138" s="21" t="s">
        <v>990</v>
      </c>
      <c r="J138" s="17" t="s">
        <v>991</v>
      </c>
      <c r="K138" s="17" t="s">
        <v>992</v>
      </c>
      <c r="L138" s="21">
        <v>0.8</v>
      </c>
      <c r="M138" s="26">
        <v>0.92079999999999995</v>
      </c>
      <c r="N138" s="21">
        <v>1.1509999999999998</v>
      </c>
      <c r="O138" s="22" t="s">
        <v>993</v>
      </c>
      <c r="P138" s="23">
        <v>0.8</v>
      </c>
      <c r="Q138" s="23">
        <v>2016</v>
      </c>
      <c r="R138" s="23">
        <v>0.8</v>
      </c>
      <c r="S138" s="23">
        <v>0.8</v>
      </c>
      <c r="T138" s="23">
        <v>0.8</v>
      </c>
      <c r="U138" s="23">
        <v>0.8</v>
      </c>
      <c r="V138" s="23">
        <v>0.8</v>
      </c>
      <c r="W138" s="23">
        <v>0.85740000000000005</v>
      </c>
      <c r="X138" s="23">
        <v>1</v>
      </c>
      <c r="Y138" s="23">
        <v>0.97</v>
      </c>
      <c r="Z138" s="23">
        <v>1</v>
      </c>
      <c r="AA138" s="23">
        <v>0.93500000000000005</v>
      </c>
      <c r="AB138" s="23">
        <v>1</v>
      </c>
      <c r="AC138" s="23">
        <v>0.99099999999999999</v>
      </c>
      <c r="AD138" s="23">
        <v>1</v>
      </c>
      <c r="AE138" s="23">
        <v>0.92079999999999995</v>
      </c>
      <c r="AF138" s="23">
        <v>1</v>
      </c>
      <c r="AG138" s="23">
        <v>0.85740000000000005</v>
      </c>
      <c r="AH138" s="23">
        <v>0.97</v>
      </c>
      <c r="AI138" s="23">
        <v>0.93500000000000005</v>
      </c>
      <c r="AJ138" s="23">
        <v>0.99099999999999999</v>
      </c>
      <c r="AK138" s="23">
        <v>0.99099999999999999</v>
      </c>
      <c r="AL138" s="23">
        <v>1.07175</v>
      </c>
      <c r="AM138" s="23">
        <v>1.2124999999999999</v>
      </c>
      <c r="AN138" s="23">
        <v>1.16875</v>
      </c>
      <c r="AO138" s="23">
        <v>1.23875</v>
      </c>
      <c r="AP138" s="23">
        <v>1.1509999999999998</v>
      </c>
      <c r="AQ138" s="23">
        <v>0.8</v>
      </c>
      <c r="AR138" s="23">
        <v>0.8</v>
      </c>
      <c r="AS138" s="23">
        <v>0.8</v>
      </c>
      <c r="AT138" s="23" t="s">
        <v>49</v>
      </c>
      <c r="AU138" s="23" t="s">
        <v>49</v>
      </c>
      <c r="AV138" s="23" t="s">
        <v>131</v>
      </c>
      <c r="AW138" s="23" t="s">
        <v>49</v>
      </c>
      <c r="AX138" s="23" t="s">
        <v>49</v>
      </c>
      <c r="AY138" s="23" t="s">
        <v>49</v>
      </c>
      <c r="AZ138" s="23" t="s">
        <v>49</v>
      </c>
      <c r="BA138" s="23" t="s">
        <v>49</v>
      </c>
      <c r="BB138" s="23" t="s">
        <v>49</v>
      </c>
      <c r="BC138" s="23" t="s">
        <v>994</v>
      </c>
      <c r="BD138" s="23" t="s">
        <v>144</v>
      </c>
      <c r="BE138" s="23" t="s">
        <v>171</v>
      </c>
      <c r="BF138" s="23" t="s">
        <v>271</v>
      </c>
      <c r="BG138" s="23" t="s">
        <v>272</v>
      </c>
      <c r="BH138" s="24" t="s">
        <v>197</v>
      </c>
      <c r="BI138" s="17" t="e">
        <v>#N/A</v>
      </c>
    </row>
    <row r="139" spans="1:61" ht="56.25" customHeight="1" x14ac:dyDescent="0.25">
      <c r="A139" s="21" t="s">
        <v>996</v>
      </c>
      <c r="B139" s="16">
        <v>129</v>
      </c>
      <c r="C139" s="17" t="s">
        <v>974</v>
      </c>
      <c r="D139" s="17" t="s">
        <v>752</v>
      </c>
      <c r="E139" s="17" t="s">
        <v>753</v>
      </c>
      <c r="F139" s="17" t="s">
        <v>775</v>
      </c>
      <c r="G139" s="17" t="s">
        <v>995</v>
      </c>
      <c r="H139" s="17" t="s">
        <v>995</v>
      </c>
      <c r="I139" s="21" t="s">
        <v>996</v>
      </c>
      <c r="J139" s="17" t="s">
        <v>997</v>
      </c>
      <c r="K139" s="17" t="s">
        <v>998</v>
      </c>
      <c r="L139" s="21">
        <v>0.9</v>
      </c>
      <c r="M139" s="26">
        <v>0.97776666666666667</v>
      </c>
      <c r="N139" s="21">
        <v>1.0864074074074075</v>
      </c>
      <c r="O139" s="22" t="s">
        <v>999</v>
      </c>
      <c r="P139" s="23">
        <v>0.8</v>
      </c>
      <c r="Q139" s="23">
        <v>2016</v>
      </c>
      <c r="R139" s="23">
        <v>0.8</v>
      </c>
      <c r="S139" s="23">
        <v>0.9</v>
      </c>
      <c r="T139" s="23">
        <v>0.9</v>
      </c>
      <c r="U139" s="23">
        <v>0.9</v>
      </c>
      <c r="V139" s="23">
        <v>0.9</v>
      </c>
      <c r="W139" s="23">
        <v>0.93330000000000002</v>
      </c>
      <c r="X139" s="23">
        <v>1</v>
      </c>
      <c r="Y139" s="23">
        <v>1</v>
      </c>
      <c r="Z139" s="23">
        <v>1</v>
      </c>
      <c r="AA139" s="23">
        <v>1</v>
      </c>
      <c r="AB139" s="23">
        <v>1</v>
      </c>
      <c r="AC139" s="23">
        <v>1</v>
      </c>
      <c r="AD139" s="23">
        <v>1</v>
      </c>
      <c r="AE139" s="23">
        <v>0.97776666666666667</v>
      </c>
      <c r="AF139" s="23">
        <v>1</v>
      </c>
      <c r="AG139" s="23">
        <v>0.93330000000000002</v>
      </c>
      <c r="AH139" s="23">
        <v>1</v>
      </c>
      <c r="AI139" s="23">
        <v>1</v>
      </c>
      <c r="AJ139" s="23">
        <v>1</v>
      </c>
      <c r="AK139" s="23">
        <v>1</v>
      </c>
      <c r="AL139" s="23">
        <v>1.0369999999999999</v>
      </c>
      <c r="AM139" s="23">
        <v>1.1111111111111112</v>
      </c>
      <c r="AN139" s="23">
        <v>1.1111111111111112</v>
      </c>
      <c r="AO139" s="23">
        <v>1.1111111111111112</v>
      </c>
      <c r="AP139" s="23">
        <v>1.0864074074074075</v>
      </c>
      <c r="AQ139" s="23">
        <v>0.9</v>
      </c>
      <c r="AR139" s="23">
        <v>0.9</v>
      </c>
      <c r="AS139" s="23">
        <v>0.9</v>
      </c>
      <c r="AT139" s="23" t="s">
        <v>49</v>
      </c>
      <c r="AU139" s="23" t="s">
        <v>49</v>
      </c>
      <c r="AV139" s="23" t="s">
        <v>131</v>
      </c>
      <c r="AW139" s="23" t="s">
        <v>49</v>
      </c>
      <c r="AX139" s="23" t="s">
        <v>49</v>
      </c>
      <c r="AY139" s="23" t="s">
        <v>49</v>
      </c>
      <c r="AZ139" s="23" t="s">
        <v>49</v>
      </c>
      <c r="BA139" s="23" t="s">
        <v>49</v>
      </c>
      <c r="BB139" s="23" t="s">
        <v>49</v>
      </c>
      <c r="BC139" s="23" t="s">
        <v>994</v>
      </c>
      <c r="BD139" s="23" t="s">
        <v>144</v>
      </c>
      <c r="BE139" s="23" t="s">
        <v>171</v>
      </c>
      <c r="BF139" s="23" t="s">
        <v>271</v>
      </c>
      <c r="BG139" s="23" t="s">
        <v>196</v>
      </c>
      <c r="BH139" s="24" t="s">
        <v>197</v>
      </c>
      <c r="BI139" s="17" t="e">
        <v>#N/A</v>
      </c>
    </row>
    <row r="140" spans="1:61" ht="56.25" customHeight="1" x14ac:dyDescent="0.25">
      <c r="A140" s="21" t="s">
        <v>1002</v>
      </c>
      <c r="B140" s="16">
        <v>130</v>
      </c>
      <c r="C140" s="17" t="s">
        <v>974</v>
      </c>
      <c r="D140" s="17" t="s">
        <v>752</v>
      </c>
      <c r="E140" s="17" t="s">
        <v>753</v>
      </c>
      <c r="F140" s="17" t="s">
        <v>775</v>
      </c>
      <c r="G140" s="17" t="s">
        <v>1000</v>
      </c>
      <c r="H140" s="17" t="s">
        <v>1001</v>
      </c>
      <c r="I140" s="21" t="s">
        <v>1002</v>
      </c>
      <c r="J140" s="17" t="s">
        <v>1003</v>
      </c>
      <c r="K140" s="17" t="s">
        <v>1004</v>
      </c>
      <c r="L140" s="21">
        <v>0.95</v>
      </c>
      <c r="M140" s="26">
        <v>0.98666666666666669</v>
      </c>
      <c r="N140" s="21">
        <v>1.0385964912280703</v>
      </c>
      <c r="O140" s="22" t="s">
        <v>1005</v>
      </c>
      <c r="P140" s="23">
        <v>0.98</v>
      </c>
      <c r="Q140" s="23">
        <v>2016</v>
      </c>
      <c r="R140" s="23">
        <v>0.98</v>
      </c>
      <c r="S140" s="23">
        <v>0.95</v>
      </c>
      <c r="T140" s="23">
        <v>0.95</v>
      </c>
      <c r="U140" s="23">
        <v>0.95</v>
      </c>
      <c r="V140" s="23">
        <v>0.95</v>
      </c>
      <c r="W140" s="23">
        <v>0.98</v>
      </c>
      <c r="X140" s="23">
        <v>1</v>
      </c>
      <c r="Y140" s="23">
        <v>1</v>
      </c>
      <c r="Z140" s="23">
        <v>1</v>
      </c>
      <c r="AA140" s="23">
        <v>0.98</v>
      </c>
      <c r="AB140" s="23">
        <v>1</v>
      </c>
      <c r="AC140" s="23">
        <v>0.97</v>
      </c>
      <c r="AD140" s="23">
        <v>1</v>
      </c>
      <c r="AE140" s="23">
        <v>0.98666666666666669</v>
      </c>
      <c r="AF140" s="23">
        <v>1</v>
      </c>
      <c r="AG140" s="23">
        <v>0.98</v>
      </c>
      <c r="AH140" s="23">
        <v>1</v>
      </c>
      <c r="AI140" s="23">
        <v>0.98</v>
      </c>
      <c r="AJ140" s="23">
        <v>0.97</v>
      </c>
      <c r="AK140" s="23">
        <v>0.97</v>
      </c>
      <c r="AL140" s="23">
        <v>1.0315789473684212</v>
      </c>
      <c r="AM140" s="23">
        <v>1.0526315789473684</v>
      </c>
      <c r="AN140" s="23">
        <v>1.0315789473684212</v>
      </c>
      <c r="AO140" s="23">
        <v>1.0210526315789474</v>
      </c>
      <c r="AP140" s="23">
        <v>1.0385964912280703</v>
      </c>
      <c r="AQ140" s="23">
        <v>0.95</v>
      </c>
      <c r="AR140" s="23">
        <v>0.95</v>
      </c>
      <c r="AS140" s="23">
        <v>0.95</v>
      </c>
      <c r="AT140" s="23" t="s">
        <v>49</v>
      </c>
      <c r="AU140" s="23" t="s">
        <v>49</v>
      </c>
      <c r="AV140" s="23" t="s">
        <v>131</v>
      </c>
      <c r="AW140" s="23" t="s">
        <v>49</v>
      </c>
      <c r="AX140" s="23" t="s">
        <v>49</v>
      </c>
      <c r="AY140" s="23" t="s">
        <v>49</v>
      </c>
      <c r="AZ140" s="23" t="s">
        <v>49</v>
      </c>
      <c r="BA140" s="23" t="s">
        <v>49</v>
      </c>
      <c r="BB140" s="23" t="s">
        <v>49</v>
      </c>
      <c r="BC140" s="23" t="s">
        <v>994</v>
      </c>
      <c r="BD140" s="23" t="s">
        <v>144</v>
      </c>
      <c r="BE140" s="23" t="s">
        <v>171</v>
      </c>
      <c r="BF140" s="23" t="s">
        <v>271</v>
      </c>
      <c r="BG140" s="23" t="s">
        <v>196</v>
      </c>
      <c r="BH140" s="24" t="s">
        <v>197</v>
      </c>
      <c r="BI140" s="17" t="e">
        <v>#N/A</v>
      </c>
    </row>
    <row r="141" spans="1:61" ht="56.25" customHeight="1" x14ac:dyDescent="0.25">
      <c r="A141" s="17" t="s">
        <v>1011</v>
      </c>
      <c r="B141" s="16">
        <v>131</v>
      </c>
      <c r="C141" s="17" t="s">
        <v>1006</v>
      </c>
      <c r="D141" s="17" t="s">
        <v>752</v>
      </c>
      <c r="E141" s="17" t="s">
        <v>1007</v>
      </c>
      <c r="F141" s="17" t="s">
        <v>1008</v>
      </c>
      <c r="G141" s="17" t="s">
        <v>1009</v>
      </c>
      <c r="H141" s="17" t="s">
        <v>1010</v>
      </c>
      <c r="I141" s="17" t="s">
        <v>1011</v>
      </c>
      <c r="J141" s="17" t="s">
        <v>1012</v>
      </c>
      <c r="K141" s="17" t="s">
        <v>1013</v>
      </c>
      <c r="L141" s="17">
        <v>28</v>
      </c>
      <c r="M141" s="20">
        <v>28</v>
      </c>
      <c r="N141" s="21">
        <v>1</v>
      </c>
      <c r="O141" s="22" t="s">
        <v>1014</v>
      </c>
      <c r="P141" s="23">
        <v>9</v>
      </c>
      <c r="Q141" s="23">
        <v>2016</v>
      </c>
      <c r="R141" s="23">
        <v>9</v>
      </c>
      <c r="S141" s="23">
        <v>24</v>
      </c>
      <c r="T141" s="23">
        <v>1</v>
      </c>
      <c r="U141" s="23">
        <v>2</v>
      </c>
      <c r="V141" s="23">
        <v>1</v>
      </c>
      <c r="W141" s="23">
        <v>24</v>
      </c>
      <c r="X141" s="23">
        <v>0</v>
      </c>
      <c r="Y141" s="23">
        <v>1</v>
      </c>
      <c r="Z141" s="23">
        <v>0</v>
      </c>
      <c r="AA141" s="23">
        <v>2</v>
      </c>
      <c r="AB141" s="23">
        <v>0</v>
      </c>
      <c r="AC141" s="23">
        <v>0</v>
      </c>
      <c r="AD141" s="23">
        <v>0</v>
      </c>
      <c r="AE141" s="23">
        <v>27</v>
      </c>
      <c r="AF141" s="23">
        <v>1</v>
      </c>
      <c r="AG141" s="23">
        <v>24</v>
      </c>
      <c r="AH141" s="23">
        <v>1</v>
      </c>
      <c r="AI141" s="23">
        <v>2</v>
      </c>
      <c r="AJ141" s="23">
        <v>0</v>
      </c>
      <c r="AK141" s="23">
        <v>0</v>
      </c>
      <c r="AL141" s="23">
        <v>1</v>
      </c>
      <c r="AM141" s="23">
        <v>1</v>
      </c>
      <c r="AN141" s="23">
        <v>1</v>
      </c>
      <c r="AO141" s="23">
        <v>0</v>
      </c>
      <c r="AP141" s="23">
        <v>0.9642857142857143</v>
      </c>
      <c r="AQ141" s="23">
        <v>4</v>
      </c>
      <c r="AR141" s="23">
        <v>4</v>
      </c>
      <c r="AS141" s="23">
        <v>4</v>
      </c>
      <c r="AT141" s="23" t="s">
        <v>49</v>
      </c>
      <c r="AU141" s="23" t="s">
        <v>49</v>
      </c>
      <c r="AV141" s="23" t="s">
        <v>131</v>
      </c>
      <c r="AW141" s="23" t="s">
        <v>49</v>
      </c>
      <c r="AX141" s="23" t="s">
        <v>49</v>
      </c>
      <c r="AY141" s="23" t="s">
        <v>49</v>
      </c>
      <c r="AZ141" s="23" t="s">
        <v>49</v>
      </c>
      <c r="BA141" s="23" t="s">
        <v>49</v>
      </c>
      <c r="BB141" s="23" t="s">
        <v>49</v>
      </c>
      <c r="BC141" s="23" t="s">
        <v>840</v>
      </c>
      <c r="BD141" s="23" t="s">
        <v>164</v>
      </c>
      <c r="BE141" s="23" t="s">
        <v>35</v>
      </c>
      <c r="BF141" s="23"/>
      <c r="BG141" s="23" t="s">
        <v>272</v>
      </c>
      <c r="BH141" s="24" t="s">
        <v>135</v>
      </c>
      <c r="BI141" s="17" t="e">
        <v>#N/A</v>
      </c>
    </row>
    <row r="142" spans="1:61" ht="56.25" customHeight="1" x14ac:dyDescent="0.25">
      <c r="A142" s="17" t="s">
        <v>1017</v>
      </c>
      <c r="B142" s="16">
        <v>132</v>
      </c>
      <c r="C142" s="17" t="s">
        <v>1006</v>
      </c>
      <c r="D142" s="17" t="s">
        <v>752</v>
      </c>
      <c r="E142" s="17" t="s">
        <v>1007</v>
      </c>
      <c r="F142" s="17" t="s">
        <v>1008</v>
      </c>
      <c r="G142" s="17" t="s">
        <v>1015</v>
      </c>
      <c r="H142" s="17" t="s">
        <v>1016</v>
      </c>
      <c r="I142" s="17" t="s">
        <v>1017</v>
      </c>
      <c r="J142" s="17" t="s">
        <v>1018</v>
      </c>
      <c r="K142" s="17" t="s">
        <v>1019</v>
      </c>
      <c r="L142" s="17">
        <v>41</v>
      </c>
      <c r="M142" s="20">
        <v>47</v>
      </c>
      <c r="N142" s="21">
        <v>1.1499999999999999</v>
      </c>
      <c r="O142" s="22" t="s">
        <v>1020</v>
      </c>
      <c r="P142" s="23">
        <v>38</v>
      </c>
      <c r="Q142" s="23">
        <v>2016</v>
      </c>
      <c r="R142" s="23">
        <v>38</v>
      </c>
      <c r="S142" s="23">
        <v>10</v>
      </c>
      <c r="T142" s="23">
        <v>9</v>
      </c>
      <c r="U142" s="23">
        <v>10</v>
      </c>
      <c r="V142" s="23">
        <v>12</v>
      </c>
      <c r="W142" s="23">
        <v>10</v>
      </c>
      <c r="X142" s="23">
        <v>0</v>
      </c>
      <c r="Y142" s="23">
        <v>9</v>
      </c>
      <c r="Z142" s="23">
        <v>0</v>
      </c>
      <c r="AA142" s="23">
        <v>10</v>
      </c>
      <c r="AB142" s="23">
        <v>0</v>
      </c>
      <c r="AC142" s="23">
        <v>0</v>
      </c>
      <c r="AD142" s="23">
        <v>0</v>
      </c>
      <c r="AE142" s="23">
        <v>29</v>
      </c>
      <c r="AF142" s="23">
        <v>1</v>
      </c>
      <c r="AG142" s="23">
        <v>10</v>
      </c>
      <c r="AH142" s="23">
        <v>9</v>
      </c>
      <c r="AI142" s="23">
        <v>10</v>
      </c>
      <c r="AJ142" s="23">
        <v>0</v>
      </c>
      <c r="AK142" s="23">
        <v>0</v>
      </c>
      <c r="AL142" s="23">
        <v>1</v>
      </c>
      <c r="AM142" s="23">
        <v>1</v>
      </c>
      <c r="AN142" s="23">
        <v>1</v>
      </c>
      <c r="AO142" s="23">
        <v>0</v>
      </c>
      <c r="AP142" s="23">
        <v>0.70731707317073167</v>
      </c>
      <c r="AQ142" s="23">
        <v>41</v>
      </c>
      <c r="AR142" s="23">
        <v>41</v>
      </c>
      <c r="AS142" s="23">
        <v>41</v>
      </c>
      <c r="AT142" s="23" t="s">
        <v>49</v>
      </c>
      <c r="AU142" s="23" t="s">
        <v>49</v>
      </c>
      <c r="AV142" s="23" t="s">
        <v>131</v>
      </c>
      <c r="AW142" s="23" t="s">
        <v>49</v>
      </c>
      <c r="AX142" s="23" t="s">
        <v>49</v>
      </c>
      <c r="AY142" s="23" t="s">
        <v>49</v>
      </c>
      <c r="AZ142" s="23" t="s">
        <v>49</v>
      </c>
      <c r="BA142" s="23" t="s">
        <v>49</v>
      </c>
      <c r="BB142" s="23" t="s">
        <v>49</v>
      </c>
      <c r="BC142" s="23" t="s">
        <v>132</v>
      </c>
      <c r="BD142" s="23" t="s">
        <v>164</v>
      </c>
      <c r="BE142" s="23" t="s">
        <v>35</v>
      </c>
      <c r="BF142" s="23"/>
      <c r="BG142" s="23" t="s">
        <v>272</v>
      </c>
      <c r="BH142" s="24" t="s">
        <v>135</v>
      </c>
      <c r="BI142" s="17" t="e">
        <v>#N/A</v>
      </c>
    </row>
    <row r="143" spans="1:61" s="52" customFormat="1" ht="56.25" customHeight="1" x14ac:dyDescent="0.25">
      <c r="A143" s="17" t="s">
        <v>1024</v>
      </c>
      <c r="B143" s="16">
        <v>134</v>
      </c>
      <c r="C143" s="17" t="s">
        <v>1006</v>
      </c>
      <c r="D143" s="17" t="s">
        <v>752</v>
      </c>
      <c r="E143" s="17" t="s">
        <v>1007</v>
      </c>
      <c r="F143" s="17" t="s">
        <v>1021</v>
      </c>
      <c r="G143" s="17" t="s">
        <v>1022</v>
      </c>
      <c r="H143" s="17" t="s">
        <v>1023</v>
      </c>
      <c r="I143" s="17" t="s">
        <v>1024</v>
      </c>
      <c r="J143" s="17" t="s">
        <v>1025</v>
      </c>
      <c r="K143" s="17" t="s">
        <v>1026</v>
      </c>
      <c r="L143" s="17">
        <v>0</v>
      </c>
      <c r="M143" s="20">
        <v>0</v>
      </c>
      <c r="N143" s="21" t="s">
        <v>474</v>
      </c>
      <c r="O143" s="22" t="s">
        <v>1027</v>
      </c>
      <c r="P143" s="50">
        <v>3</v>
      </c>
      <c r="Q143" s="50">
        <v>2016</v>
      </c>
      <c r="R143" s="50">
        <v>3</v>
      </c>
      <c r="S143" s="50">
        <v>0</v>
      </c>
      <c r="T143" s="50">
        <v>0</v>
      </c>
      <c r="U143" s="50">
        <v>13</v>
      </c>
      <c r="V143" s="50">
        <v>8</v>
      </c>
      <c r="W143" s="50">
        <v>0</v>
      </c>
      <c r="X143" s="50">
        <v>0</v>
      </c>
      <c r="Y143" s="50">
        <v>0</v>
      </c>
      <c r="Z143" s="50">
        <v>0</v>
      </c>
      <c r="AA143" s="50">
        <v>0</v>
      </c>
      <c r="AB143" s="50">
        <v>0</v>
      </c>
      <c r="AC143" s="50">
        <v>0</v>
      </c>
      <c r="AD143" s="50">
        <v>0</v>
      </c>
      <c r="AE143" s="50">
        <v>0</v>
      </c>
      <c r="AF143" s="50">
        <v>1</v>
      </c>
      <c r="AG143" s="50">
        <v>0</v>
      </c>
      <c r="AH143" s="50">
        <v>0</v>
      </c>
      <c r="AI143" s="50">
        <v>0</v>
      </c>
      <c r="AJ143" s="50">
        <v>0</v>
      </c>
      <c r="AK143" s="50">
        <v>0</v>
      </c>
      <c r="AL143" s="50" t="e">
        <v>#DIV/0!</v>
      </c>
      <c r="AM143" s="50" t="e">
        <v>#DIV/0!</v>
      </c>
      <c r="AN143" s="50">
        <v>0</v>
      </c>
      <c r="AO143" s="50">
        <v>0</v>
      </c>
      <c r="AP143" s="50">
        <v>0</v>
      </c>
      <c r="AQ143" s="50">
        <v>21</v>
      </c>
      <c r="AR143" s="50">
        <v>21</v>
      </c>
      <c r="AS143" s="50">
        <v>21</v>
      </c>
      <c r="AT143" s="50" t="s">
        <v>49</v>
      </c>
      <c r="AU143" s="50" t="s">
        <v>131</v>
      </c>
      <c r="AV143" s="50" t="s">
        <v>131</v>
      </c>
      <c r="AW143" s="50" t="s">
        <v>49</v>
      </c>
      <c r="AX143" s="50" t="s">
        <v>49</v>
      </c>
      <c r="AY143" s="50" t="s">
        <v>49</v>
      </c>
      <c r="AZ143" s="50" t="s">
        <v>49</v>
      </c>
      <c r="BA143" s="50" t="s">
        <v>49</v>
      </c>
      <c r="BB143" s="50" t="s">
        <v>49</v>
      </c>
      <c r="BC143" s="50" t="s">
        <v>849</v>
      </c>
      <c r="BD143" s="50" t="s">
        <v>164</v>
      </c>
      <c r="BE143" s="50" t="s">
        <v>35</v>
      </c>
      <c r="BF143" s="50"/>
      <c r="BG143" s="50" t="s">
        <v>272</v>
      </c>
      <c r="BH143" s="51" t="s">
        <v>135</v>
      </c>
      <c r="BI143" s="17" t="s">
        <v>1532</v>
      </c>
    </row>
    <row r="144" spans="1:61" ht="56.25" customHeight="1" x14ac:dyDescent="0.25">
      <c r="A144" s="17" t="s">
        <v>1030</v>
      </c>
      <c r="B144" s="16">
        <v>136</v>
      </c>
      <c r="C144" s="17" t="s">
        <v>1006</v>
      </c>
      <c r="D144" s="17" t="s">
        <v>752</v>
      </c>
      <c r="E144" s="17" t="s">
        <v>1007</v>
      </c>
      <c r="F144" s="17" t="s">
        <v>1021</v>
      </c>
      <c r="G144" s="17" t="s">
        <v>1028</v>
      </c>
      <c r="H144" s="17" t="s">
        <v>1029</v>
      </c>
      <c r="I144" s="17" t="s">
        <v>1030</v>
      </c>
      <c r="J144" s="17" t="s">
        <v>1031</v>
      </c>
      <c r="K144" s="17" t="s">
        <v>1032</v>
      </c>
      <c r="L144" s="17">
        <v>30</v>
      </c>
      <c r="M144" s="20">
        <v>30</v>
      </c>
      <c r="N144" s="21">
        <v>1</v>
      </c>
      <c r="O144" s="22" t="s">
        <v>1033</v>
      </c>
      <c r="P144" s="23">
        <v>31</v>
      </c>
      <c r="Q144" s="23">
        <v>2016</v>
      </c>
      <c r="R144" s="23">
        <v>31</v>
      </c>
      <c r="S144" s="23">
        <v>24</v>
      </c>
      <c r="T144" s="23">
        <v>1</v>
      </c>
      <c r="U144" s="23">
        <v>2</v>
      </c>
      <c r="V144" s="23">
        <v>4</v>
      </c>
      <c r="W144" s="23">
        <v>24</v>
      </c>
      <c r="X144" s="23">
        <v>0</v>
      </c>
      <c r="Y144" s="23">
        <v>1</v>
      </c>
      <c r="Z144" s="23">
        <v>0</v>
      </c>
      <c r="AA144" s="23">
        <v>0</v>
      </c>
      <c r="AB144" s="23">
        <v>0</v>
      </c>
      <c r="AC144" s="23">
        <v>0</v>
      </c>
      <c r="AD144" s="23">
        <v>0</v>
      </c>
      <c r="AE144" s="23">
        <v>25</v>
      </c>
      <c r="AF144" s="23">
        <v>1</v>
      </c>
      <c r="AG144" s="23">
        <v>24</v>
      </c>
      <c r="AH144" s="23">
        <v>1</v>
      </c>
      <c r="AI144" s="23">
        <v>0</v>
      </c>
      <c r="AJ144" s="23">
        <v>0</v>
      </c>
      <c r="AK144" s="23">
        <v>0</v>
      </c>
      <c r="AL144" s="23">
        <v>1</v>
      </c>
      <c r="AM144" s="23">
        <v>1</v>
      </c>
      <c r="AN144" s="23">
        <v>0</v>
      </c>
      <c r="AO144" s="23">
        <v>0</v>
      </c>
      <c r="AP144" s="23">
        <v>0.80645161290322576</v>
      </c>
      <c r="AQ144" s="23">
        <v>31</v>
      </c>
      <c r="AR144" s="23">
        <v>31</v>
      </c>
      <c r="AS144" s="23">
        <v>31</v>
      </c>
      <c r="AT144" s="23" t="s">
        <v>49</v>
      </c>
      <c r="AU144" s="23" t="s">
        <v>131</v>
      </c>
      <c r="AV144" s="23" t="s">
        <v>131</v>
      </c>
      <c r="AW144" s="23" t="s">
        <v>49</v>
      </c>
      <c r="AX144" s="23" t="s">
        <v>49</v>
      </c>
      <c r="AY144" s="23" t="s">
        <v>49</v>
      </c>
      <c r="AZ144" s="23" t="s">
        <v>49</v>
      </c>
      <c r="BA144" s="23" t="s">
        <v>49</v>
      </c>
      <c r="BB144" s="23" t="s">
        <v>49</v>
      </c>
      <c r="BC144" s="23" t="s">
        <v>849</v>
      </c>
      <c r="BD144" s="23" t="s">
        <v>164</v>
      </c>
      <c r="BE144" s="23" t="s">
        <v>35</v>
      </c>
      <c r="BF144" s="23"/>
      <c r="BG144" s="23" t="s">
        <v>272</v>
      </c>
      <c r="BH144" s="24" t="s">
        <v>135</v>
      </c>
      <c r="BI144" s="17" t="s">
        <v>1533</v>
      </c>
    </row>
    <row r="145" spans="1:61" ht="56.25" customHeight="1" x14ac:dyDescent="0.25">
      <c r="A145" s="17" t="s">
        <v>1038</v>
      </c>
      <c r="B145" s="16">
        <v>137</v>
      </c>
      <c r="C145" s="17" t="s">
        <v>1034</v>
      </c>
      <c r="D145" s="17" t="s">
        <v>121</v>
      </c>
      <c r="E145" s="17" t="s">
        <v>172</v>
      </c>
      <c r="F145" s="17" t="s">
        <v>1035</v>
      </c>
      <c r="G145" s="17" t="s">
        <v>1036</v>
      </c>
      <c r="H145" s="17" t="s">
        <v>1037</v>
      </c>
      <c r="I145" s="17" t="s">
        <v>1038</v>
      </c>
      <c r="J145" s="17" t="s">
        <v>1039</v>
      </c>
      <c r="K145" s="17" t="s">
        <v>1040</v>
      </c>
      <c r="L145" s="17">
        <v>12</v>
      </c>
      <c r="M145" s="20">
        <v>12</v>
      </c>
      <c r="N145" s="21">
        <v>1</v>
      </c>
      <c r="O145" s="22" t="s">
        <v>1041</v>
      </c>
      <c r="P145" s="23">
        <v>12</v>
      </c>
      <c r="Q145" s="23">
        <v>2016</v>
      </c>
      <c r="R145" s="23">
        <v>0</v>
      </c>
      <c r="S145" s="23">
        <v>12</v>
      </c>
      <c r="T145" s="23">
        <v>12</v>
      </c>
      <c r="U145" s="23">
        <v>12</v>
      </c>
      <c r="V145" s="23">
        <v>12</v>
      </c>
      <c r="W145" s="23">
        <v>12</v>
      </c>
      <c r="X145" s="23">
        <v>1</v>
      </c>
      <c r="Y145" s="23">
        <v>12</v>
      </c>
      <c r="Z145" s="23">
        <v>1</v>
      </c>
      <c r="AA145" s="23">
        <v>12</v>
      </c>
      <c r="AB145" s="23">
        <v>1</v>
      </c>
      <c r="AC145" s="23">
        <v>12</v>
      </c>
      <c r="AD145" s="23">
        <v>1</v>
      </c>
      <c r="AE145" s="23">
        <v>12</v>
      </c>
      <c r="AF145" s="23">
        <v>1</v>
      </c>
      <c r="AG145" s="23">
        <v>12</v>
      </c>
      <c r="AH145" s="23">
        <v>12</v>
      </c>
      <c r="AI145" s="23">
        <v>12</v>
      </c>
      <c r="AJ145" s="23">
        <v>12</v>
      </c>
      <c r="AK145" s="23">
        <v>12</v>
      </c>
      <c r="AL145" s="23">
        <v>1</v>
      </c>
      <c r="AM145" s="23">
        <v>1</v>
      </c>
      <c r="AN145" s="23">
        <v>1</v>
      </c>
      <c r="AO145" s="23">
        <v>1</v>
      </c>
      <c r="AP145" s="23">
        <v>1</v>
      </c>
      <c r="AQ145" s="23">
        <v>12</v>
      </c>
      <c r="AR145" s="23">
        <v>12</v>
      </c>
      <c r="AS145" s="23">
        <v>12</v>
      </c>
      <c r="AT145" s="23" t="s">
        <v>131</v>
      </c>
      <c r="AU145" s="23" t="s">
        <v>49</v>
      </c>
      <c r="AV145" s="23" t="s">
        <v>131</v>
      </c>
      <c r="AW145" s="23" t="s">
        <v>131</v>
      </c>
      <c r="AX145" s="23" t="s">
        <v>49</v>
      </c>
      <c r="AY145" s="23" t="s">
        <v>49</v>
      </c>
      <c r="AZ145" s="23" t="s">
        <v>49</v>
      </c>
      <c r="BA145" s="23" t="s">
        <v>49</v>
      </c>
      <c r="BB145" s="23" t="s">
        <v>49</v>
      </c>
      <c r="BC145" s="23" t="s">
        <v>132</v>
      </c>
      <c r="BD145" s="23" t="s">
        <v>144</v>
      </c>
      <c r="BE145" s="23" t="s">
        <v>35</v>
      </c>
      <c r="BF145" s="23" t="s">
        <v>278</v>
      </c>
      <c r="BG145" s="23" t="s">
        <v>134</v>
      </c>
      <c r="BH145" s="24" t="s">
        <v>135</v>
      </c>
      <c r="BI145" s="17" t="s">
        <v>1534</v>
      </c>
    </row>
    <row r="146" spans="1:61" ht="56.25" customHeight="1" x14ac:dyDescent="0.25">
      <c r="A146" s="17" t="s">
        <v>1044</v>
      </c>
      <c r="B146" s="16">
        <v>138</v>
      </c>
      <c r="C146" s="17" t="s">
        <v>1034</v>
      </c>
      <c r="D146" s="17" t="s">
        <v>121</v>
      </c>
      <c r="E146" s="17" t="s">
        <v>172</v>
      </c>
      <c r="F146" s="17" t="s">
        <v>1035</v>
      </c>
      <c r="G146" s="17" t="s">
        <v>1042</v>
      </c>
      <c r="H146" s="17" t="s">
        <v>1043</v>
      </c>
      <c r="I146" s="17" t="s">
        <v>1044</v>
      </c>
      <c r="J146" s="17" t="s">
        <v>1045</v>
      </c>
      <c r="K146" s="17" t="s">
        <v>1046</v>
      </c>
      <c r="L146" s="21">
        <v>0.93</v>
      </c>
      <c r="M146" s="26">
        <v>0.98999999999999988</v>
      </c>
      <c r="N146" s="21">
        <v>1.0645161290322578</v>
      </c>
      <c r="O146" s="22" t="s">
        <v>1047</v>
      </c>
      <c r="P146" s="23">
        <v>0.93</v>
      </c>
      <c r="Q146" s="23">
        <v>2016</v>
      </c>
      <c r="R146" s="23">
        <v>0.93</v>
      </c>
      <c r="S146" s="23">
        <v>0.93</v>
      </c>
      <c r="T146" s="23">
        <v>0.93</v>
      </c>
      <c r="U146" s="23">
        <v>0.93</v>
      </c>
      <c r="V146" s="23">
        <v>0.93</v>
      </c>
      <c r="W146" s="23">
        <v>0.99</v>
      </c>
      <c r="X146" s="23">
        <v>1</v>
      </c>
      <c r="Y146" s="23">
        <v>0.99</v>
      </c>
      <c r="Z146" s="23">
        <v>1</v>
      </c>
      <c r="AA146" s="23">
        <v>0.99</v>
      </c>
      <c r="AB146" s="23">
        <v>1</v>
      </c>
      <c r="AC146" s="23">
        <v>0.99</v>
      </c>
      <c r="AD146" s="23">
        <v>1</v>
      </c>
      <c r="AE146" s="23">
        <v>0.98999999999999988</v>
      </c>
      <c r="AF146" s="23">
        <v>1</v>
      </c>
      <c r="AG146" s="23">
        <v>0.99</v>
      </c>
      <c r="AH146" s="23">
        <v>0.99</v>
      </c>
      <c r="AI146" s="23">
        <v>0.99</v>
      </c>
      <c r="AJ146" s="23">
        <v>0.99</v>
      </c>
      <c r="AK146" s="23">
        <v>0.99</v>
      </c>
      <c r="AL146" s="23">
        <v>1.064516129032258</v>
      </c>
      <c r="AM146" s="23">
        <v>1.064516129032258</v>
      </c>
      <c r="AN146" s="23">
        <v>1.064516129032258</v>
      </c>
      <c r="AO146" s="23">
        <v>1.064516129032258</v>
      </c>
      <c r="AP146" s="23">
        <v>1.0645161290322578</v>
      </c>
      <c r="AQ146" s="23">
        <v>0.93</v>
      </c>
      <c r="AR146" s="23">
        <v>0.93</v>
      </c>
      <c r="AS146" s="23">
        <v>0.93</v>
      </c>
      <c r="AT146" s="23" t="s">
        <v>49</v>
      </c>
      <c r="AU146" s="23" t="s">
        <v>49</v>
      </c>
      <c r="AV146" s="23" t="s">
        <v>131</v>
      </c>
      <c r="AW146" s="23" t="s">
        <v>49</v>
      </c>
      <c r="AX146" s="23" t="s">
        <v>49</v>
      </c>
      <c r="AY146" s="23" t="s">
        <v>49</v>
      </c>
      <c r="AZ146" s="23" t="s">
        <v>49</v>
      </c>
      <c r="BA146" s="23" t="s">
        <v>49</v>
      </c>
      <c r="BB146" s="23" t="s">
        <v>49</v>
      </c>
      <c r="BC146" s="23" t="s">
        <v>132</v>
      </c>
      <c r="BD146" s="23" t="s">
        <v>144</v>
      </c>
      <c r="BE146" s="23" t="s">
        <v>171</v>
      </c>
      <c r="BF146" s="23" t="s">
        <v>278</v>
      </c>
      <c r="BG146" s="23" t="s">
        <v>332</v>
      </c>
      <c r="BH146" s="24" t="s">
        <v>135</v>
      </c>
      <c r="BI146" s="17" t="e">
        <v>#N/A</v>
      </c>
    </row>
    <row r="147" spans="1:61" ht="56.25" customHeight="1" x14ac:dyDescent="0.25">
      <c r="A147" s="17" t="s">
        <v>1050</v>
      </c>
      <c r="B147" s="16">
        <v>139</v>
      </c>
      <c r="C147" s="17" t="s">
        <v>1034</v>
      </c>
      <c r="D147" s="17" t="s">
        <v>324</v>
      </c>
      <c r="E147" s="17" t="s">
        <v>325</v>
      </c>
      <c r="F147" s="17" t="s">
        <v>610</v>
      </c>
      <c r="G147" s="17" t="s">
        <v>1048</v>
      </c>
      <c r="H147" s="17" t="s">
        <v>1049</v>
      </c>
      <c r="I147" s="17" t="s">
        <v>1050</v>
      </c>
      <c r="J147" s="17" t="s">
        <v>1051</v>
      </c>
      <c r="K147" s="17" t="s">
        <v>1052</v>
      </c>
      <c r="L147" s="17">
        <v>2</v>
      </c>
      <c r="M147" s="20">
        <v>2</v>
      </c>
      <c r="N147" s="21">
        <v>1</v>
      </c>
      <c r="O147" s="22" t="s">
        <v>1053</v>
      </c>
      <c r="P147" s="23" t="s">
        <v>1054</v>
      </c>
      <c r="Q147" s="23">
        <v>2016</v>
      </c>
      <c r="R147" s="23">
        <v>2</v>
      </c>
      <c r="S147" s="23">
        <v>0</v>
      </c>
      <c r="T147" s="23">
        <v>1</v>
      </c>
      <c r="U147" s="23">
        <v>0</v>
      </c>
      <c r="V147" s="23">
        <v>1</v>
      </c>
      <c r="W147" s="23">
        <v>0</v>
      </c>
      <c r="X147" s="23">
        <v>0</v>
      </c>
      <c r="Y147" s="23">
        <v>1</v>
      </c>
      <c r="Z147" s="23">
        <v>0</v>
      </c>
      <c r="AA147" s="23">
        <v>0</v>
      </c>
      <c r="AB147" s="23">
        <v>0</v>
      </c>
      <c r="AC147" s="23">
        <v>1</v>
      </c>
      <c r="AD147" s="23">
        <v>1</v>
      </c>
      <c r="AE147" s="23">
        <v>2</v>
      </c>
      <c r="AF147" s="23">
        <v>1</v>
      </c>
      <c r="AG147" s="23">
        <v>0</v>
      </c>
      <c r="AH147" s="23">
        <v>1</v>
      </c>
      <c r="AI147" s="23">
        <v>0</v>
      </c>
      <c r="AJ147" s="23">
        <v>1</v>
      </c>
      <c r="AK147" s="23">
        <v>1</v>
      </c>
      <c r="AL147" s="23" t="e">
        <v>#DIV/0!</v>
      </c>
      <c r="AM147" s="23">
        <v>1</v>
      </c>
      <c r="AN147" s="23" t="e">
        <v>#DIV/0!</v>
      </c>
      <c r="AO147" s="23">
        <v>1</v>
      </c>
      <c r="AP147" s="23">
        <v>1</v>
      </c>
      <c r="AQ147" s="23">
        <v>1</v>
      </c>
      <c r="AR147" s="23">
        <v>1</v>
      </c>
      <c r="AS147" s="23">
        <v>0</v>
      </c>
      <c r="AT147" s="23" t="s">
        <v>49</v>
      </c>
      <c r="AU147" s="23" t="s">
        <v>49</v>
      </c>
      <c r="AV147" s="23" t="s">
        <v>131</v>
      </c>
      <c r="AW147" s="23" t="s">
        <v>131</v>
      </c>
      <c r="AX147" s="23" t="s">
        <v>49</v>
      </c>
      <c r="AY147" s="23" t="s">
        <v>49</v>
      </c>
      <c r="AZ147" s="23" t="s">
        <v>49</v>
      </c>
      <c r="BA147" s="23" t="s">
        <v>49</v>
      </c>
      <c r="BB147" s="23" t="s">
        <v>49</v>
      </c>
      <c r="BC147" s="23" t="s">
        <v>132</v>
      </c>
      <c r="BD147" s="23" t="s">
        <v>164</v>
      </c>
      <c r="BE147" s="23" t="s">
        <v>35</v>
      </c>
      <c r="BF147" s="23" t="s">
        <v>271</v>
      </c>
      <c r="BG147" s="23" t="s">
        <v>332</v>
      </c>
      <c r="BH147" s="24" t="s">
        <v>135</v>
      </c>
      <c r="BI147" s="17" t="e">
        <v>#N/A</v>
      </c>
    </row>
    <row r="148" spans="1:61" ht="56.25" customHeight="1" x14ac:dyDescent="0.25">
      <c r="A148" s="17" t="s">
        <v>1056</v>
      </c>
      <c r="B148" s="16">
        <v>140</v>
      </c>
      <c r="C148" s="17" t="s">
        <v>1034</v>
      </c>
      <c r="D148" s="17" t="s">
        <v>324</v>
      </c>
      <c r="E148" s="17" t="s">
        <v>325</v>
      </c>
      <c r="F148" s="17" t="s">
        <v>610</v>
      </c>
      <c r="G148" s="17" t="s">
        <v>1048</v>
      </c>
      <c r="H148" s="17" t="s">
        <v>1055</v>
      </c>
      <c r="I148" s="17" t="s">
        <v>1056</v>
      </c>
      <c r="J148" s="17" t="s">
        <v>1057</v>
      </c>
      <c r="K148" s="17" t="s">
        <v>1058</v>
      </c>
      <c r="L148" s="21">
        <v>1</v>
      </c>
      <c r="M148" s="21">
        <v>1</v>
      </c>
      <c r="N148" s="21">
        <v>1</v>
      </c>
      <c r="O148" s="22" t="s">
        <v>1059</v>
      </c>
      <c r="P148" s="23" t="s">
        <v>718</v>
      </c>
      <c r="Q148" s="23">
        <v>2016</v>
      </c>
      <c r="R148" s="23">
        <v>0</v>
      </c>
      <c r="S148" s="23">
        <v>5.8823529411764705E-2</v>
      </c>
      <c r="T148" s="23">
        <v>0.30882352941176472</v>
      </c>
      <c r="U148" s="23">
        <v>0.29411764705882354</v>
      </c>
      <c r="V148" s="23">
        <v>0.33823529411764708</v>
      </c>
      <c r="W148" s="23">
        <v>4</v>
      </c>
      <c r="X148" s="23">
        <v>68</v>
      </c>
      <c r="Y148" s="23">
        <v>21</v>
      </c>
      <c r="Z148" s="23">
        <v>68</v>
      </c>
      <c r="AA148" s="23">
        <v>20</v>
      </c>
      <c r="AB148" s="23">
        <v>68</v>
      </c>
      <c r="AC148" s="23">
        <v>23</v>
      </c>
      <c r="AD148" s="23">
        <v>68</v>
      </c>
      <c r="AE148" s="23">
        <v>68</v>
      </c>
      <c r="AF148" s="23">
        <v>68</v>
      </c>
      <c r="AG148" s="23">
        <v>5.8823529411764705E-2</v>
      </c>
      <c r="AH148" s="23">
        <v>0.30882352941176472</v>
      </c>
      <c r="AI148" s="23">
        <v>0.29411764705882354</v>
      </c>
      <c r="AJ148" s="23">
        <v>0.33823529411764708</v>
      </c>
      <c r="AK148" s="23">
        <v>0.33823529411764708</v>
      </c>
      <c r="AL148" s="23">
        <v>1</v>
      </c>
      <c r="AM148" s="23">
        <v>1</v>
      </c>
      <c r="AN148" s="23">
        <v>1</v>
      </c>
      <c r="AO148" s="23">
        <v>1</v>
      </c>
      <c r="AP148" s="23">
        <v>1</v>
      </c>
      <c r="AQ148" s="23">
        <v>1</v>
      </c>
      <c r="AR148" s="23">
        <v>1</v>
      </c>
      <c r="AS148" s="23">
        <v>1</v>
      </c>
      <c r="AT148" s="23" t="s">
        <v>49</v>
      </c>
      <c r="AU148" s="23" t="s">
        <v>49</v>
      </c>
      <c r="AV148" s="23" t="s">
        <v>131</v>
      </c>
      <c r="AW148" s="23" t="s">
        <v>49</v>
      </c>
      <c r="AX148" s="23" t="s">
        <v>49</v>
      </c>
      <c r="AY148" s="23" t="s">
        <v>49</v>
      </c>
      <c r="AZ148" s="23" t="s">
        <v>49</v>
      </c>
      <c r="BA148" s="23" t="s">
        <v>49</v>
      </c>
      <c r="BB148" s="23" t="s">
        <v>49</v>
      </c>
      <c r="BC148" s="23" t="s">
        <v>132</v>
      </c>
      <c r="BD148" s="23" t="s">
        <v>144</v>
      </c>
      <c r="BE148" s="23" t="s">
        <v>171</v>
      </c>
      <c r="BF148" s="23" t="s">
        <v>278</v>
      </c>
      <c r="BG148" s="23" t="s">
        <v>332</v>
      </c>
      <c r="BH148" s="24" t="s">
        <v>197</v>
      </c>
      <c r="BI148" s="17" t="e">
        <v>#N/A</v>
      </c>
    </row>
    <row r="149" spans="1:61" ht="56.25" customHeight="1" x14ac:dyDescent="0.25">
      <c r="A149" s="17" t="s">
        <v>1062</v>
      </c>
      <c r="B149" s="16">
        <v>141</v>
      </c>
      <c r="C149" s="17" t="s">
        <v>1034</v>
      </c>
      <c r="D149" s="17" t="s">
        <v>324</v>
      </c>
      <c r="E149" s="17" t="s">
        <v>325</v>
      </c>
      <c r="F149" s="17" t="s">
        <v>610</v>
      </c>
      <c r="G149" s="17" t="s">
        <v>1060</v>
      </c>
      <c r="H149" s="17" t="s">
        <v>1061</v>
      </c>
      <c r="I149" s="17" t="s">
        <v>1062</v>
      </c>
      <c r="J149" s="17" t="s">
        <v>1063</v>
      </c>
      <c r="K149" s="17" t="s">
        <v>1064</v>
      </c>
      <c r="L149" s="17">
        <v>4</v>
      </c>
      <c r="M149" s="20">
        <v>4</v>
      </c>
      <c r="N149" s="21">
        <v>1</v>
      </c>
      <c r="O149" s="22" t="s">
        <v>1065</v>
      </c>
      <c r="P149" s="23" t="s">
        <v>1066</v>
      </c>
      <c r="Q149" s="23">
        <v>2016</v>
      </c>
      <c r="R149" s="23">
        <v>3</v>
      </c>
      <c r="S149" s="23">
        <v>1</v>
      </c>
      <c r="T149" s="23">
        <v>1</v>
      </c>
      <c r="U149" s="23">
        <v>1</v>
      </c>
      <c r="V149" s="23">
        <v>1</v>
      </c>
      <c r="W149" s="23">
        <v>1</v>
      </c>
      <c r="X149" s="23">
        <v>0</v>
      </c>
      <c r="Y149" s="23">
        <v>1</v>
      </c>
      <c r="Z149" s="23">
        <v>0</v>
      </c>
      <c r="AA149" s="23">
        <v>1</v>
      </c>
      <c r="AB149" s="23">
        <v>1</v>
      </c>
      <c r="AC149" s="23">
        <v>1</v>
      </c>
      <c r="AD149" s="23">
        <v>0</v>
      </c>
      <c r="AE149" s="23">
        <v>4</v>
      </c>
      <c r="AF149" s="23">
        <v>1</v>
      </c>
      <c r="AG149" s="23">
        <v>1</v>
      </c>
      <c r="AH149" s="23">
        <v>1</v>
      </c>
      <c r="AI149" s="23">
        <v>1</v>
      </c>
      <c r="AJ149" s="23">
        <v>1</v>
      </c>
      <c r="AK149" s="23">
        <v>1</v>
      </c>
      <c r="AL149" s="23">
        <v>1</v>
      </c>
      <c r="AM149" s="23">
        <v>1</v>
      </c>
      <c r="AN149" s="23">
        <v>1</v>
      </c>
      <c r="AO149" s="23">
        <v>1</v>
      </c>
      <c r="AP149" s="23">
        <v>1</v>
      </c>
      <c r="AQ149" s="23">
        <v>4</v>
      </c>
      <c r="AR149" s="23">
        <v>2</v>
      </c>
      <c r="AS149" s="23">
        <v>1</v>
      </c>
      <c r="AT149" s="23" t="s">
        <v>49</v>
      </c>
      <c r="AU149" s="23" t="s">
        <v>49</v>
      </c>
      <c r="AV149" s="23" t="s">
        <v>131</v>
      </c>
      <c r="AW149" s="23" t="s">
        <v>131</v>
      </c>
      <c r="AX149" s="23" t="s">
        <v>49</v>
      </c>
      <c r="AY149" s="23" t="s">
        <v>49</v>
      </c>
      <c r="AZ149" s="23" t="s">
        <v>49</v>
      </c>
      <c r="BA149" s="23" t="s">
        <v>49</v>
      </c>
      <c r="BB149" s="23" t="s">
        <v>49</v>
      </c>
      <c r="BC149" s="23" t="s">
        <v>132</v>
      </c>
      <c r="BD149" s="23" t="s">
        <v>164</v>
      </c>
      <c r="BE149" s="23" t="s">
        <v>35</v>
      </c>
      <c r="BF149" s="23" t="s">
        <v>271</v>
      </c>
      <c r="BG149" s="23" t="s">
        <v>134</v>
      </c>
      <c r="BH149" s="24" t="s">
        <v>135</v>
      </c>
      <c r="BI149" s="17" t="e">
        <v>#N/A</v>
      </c>
    </row>
    <row r="150" spans="1:61" ht="56.25" customHeight="1" x14ac:dyDescent="0.25">
      <c r="A150" s="17" t="s">
        <v>1069</v>
      </c>
      <c r="B150" s="16">
        <v>142</v>
      </c>
      <c r="C150" s="17" t="s">
        <v>1034</v>
      </c>
      <c r="D150" s="17" t="s">
        <v>752</v>
      </c>
      <c r="E150" s="17" t="s">
        <v>1007</v>
      </c>
      <c r="F150" s="17" t="s">
        <v>1067</v>
      </c>
      <c r="G150" s="17" t="s">
        <v>1036</v>
      </c>
      <c r="H150" s="17" t="s">
        <v>1068</v>
      </c>
      <c r="I150" s="17" t="s">
        <v>1069</v>
      </c>
      <c r="J150" s="17" t="s">
        <v>1070</v>
      </c>
      <c r="K150" s="17" t="s">
        <v>1071</v>
      </c>
      <c r="L150" s="17">
        <v>0</v>
      </c>
      <c r="M150" s="20">
        <v>0</v>
      </c>
      <c r="N150" s="21" t="s">
        <v>474</v>
      </c>
      <c r="O150" s="22" t="s">
        <v>1072</v>
      </c>
      <c r="P150" s="23">
        <v>0</v>
      </c>
      <c r="Q150" s="23">
        <v>2016</v>
      </c>
      <c r="R150" s="23">
        <v>0</v>
      </c>
      <c r="S150" s="23">
        <v>0</v>
      </c>
      <c r="T150" s="23">
        <v>0</v>
      </c>
      <c r="U150" s="23">
        <v>0</v>
      </c>
      <c r="V150" s="23">
        <v>3</v>
      </c>
      <c r="W150" s="23">
        <v>0</v>
      </c>
      <c r="X150" s="23">
        <v>0</v>
      </c>
      <c r="Y150" s="23">
        <v>0</v>
      </c>
      <c r="Z150" s="23">
        <v>0</v>
      </c>
      <c r="AA150" s="23">
        <v>0</v>
      </c>
      <c r="AB150" s="23">
        <v>0</v>
      </c>
      <c r="AC150" s="23">
        <v>0</v>
      </c>
      <c r="AD150" s="23">
        <v>0</v>
      </c>
      <c r="AE150" s="23">
        <v>0</v>
      </c>
      <c r="AF150" s="23">
        <v>1</v>
      </c>
      <c r="AG150" s="23">
        <v>0</v>
      </c>
      <c r="AH150" s="23">
        <v>0</v>
      </c>
      <c r="AI150" s="23">
        <v>0</v>
      </c>
      <c r="AJ150" s="23">
        <v>0</v>
      </c>
      <c r="AK150" s="23">
        <v>0</v>
      </c>
      <c r="AL150" s="23" t="e">
        <v>#DIV/0!</v>
      </c>
      <c r="AM150" s="23" t="e">
        <v>#DIV/0!</v>
      </c>
      <c r="AN150" s="23" t="e">
        <v>#DIV/0!</v>
      </c>
      <c r="AO150" s="23">
        <v>0</v>
      </c>
      <c r="AP150" s="23">
        <v>0</v>
      </c>
      <c r="AQ150" s="23">
        <v>7</v>
      </c>
      <c r="AR150" s="23">
        <v>8</v>
      </c>
      <c r="AS150" s="23">
        <v>0</v>
      </c>
      <c r="AT150" s="23" t="s">
        <v>49</v>
      </c>
      <c r="AU150" s="23" t="s">
        <v>49</v>
      </c>
      <c r="AV150" s="23" t="s">
        <v>131</v>
      </c>
      <c r="AW150" s="23" t="s">
        <v>131</v>
      </c>
      <c r="AX150" s="23" t="s">
        <v>49</v>
      </c>
      <c r="AY150" s="23" t="s">
        <v>49</v>
      </c>
      <c r="AZ150" s="23" t="s">
        <v>49</v>
      </c>
      <c r="BA150" s="23" t="s">
        <v>49</v>
      </c>
      <c r="BB150" s="23" t="s">
        <v>49</v>
      </c>
      <c r="BC150" s="23" t="s">
        <v>132</v>
      </c>
      <c r="BD150" s="23" t="s">
        <v>238</v>
      </c>
      <c r="BE150" s="23" t="s">
        <v>35</v>
      </c>
      <c r="BF150" s="23" t="s">
        <v>271</v>
      </c>
      <c r="BG150" s="23" t="s">
        <v>332</v>
      </c>
      <c r="BH150" s="24" t="s">
        <v>135</v>
      </c>
      <c r="BI150" s="17" t="e">
        <v>#N/A</v>
      </c>
    </row>
    <row r="151" spans="1:61" ht="56.25" customHeight="1" x14ac:dyDescent="0.25">
      <c r="A151" s="17" t="s">
        <v>1075</v>
      </c>
      <c r="B151" s="16">
        <v>143</v>
      </c>
      <c r="C151" s="17" t="s">
        <v>1034</v>
      </c>
      <c r="D151" s="17" t="s">
        <v>752</v>
      </c>
      <c r="E151" s="17" t="s">
        <v>1007</v>
      </c>
      <c r="F151" s="17" t="s">
        <v>1067</v>
      </c>
      <c r="G151" s="17" t="s">
        <v>1073</v>
      </c>
      <c r="H151" s="17" t="s">
        <v>1074</v>
      </c>
      <c r="I151" s="17" t="s">
        <v>1075</v>
      </c>
      <c r="J151" s="17" t="s">
        <v>1076</v>
      </c>
      <c r="K151" s="17" t="s">
        <v>1077</v>
      </c>
      <c r="L151" s="21">
        <v>0.95</v>
      </c>
      <c r="M151" s="26">
        <v>0.97973333333333334</v>
      </c>
      <c r="N151" s="21">
        <v>1.0312982456140352</v>
      </c>
      <c r="O151" s="22" t="s">
        <v>1078</v>
      </c>
      <c r="P151" s="23">
        <v>0.95</v>
      </c>
      <c r="Q151" s="23">
        <v>2016</v>
      </c>
      <c r="R151" s="23">
        <v>0.95</v>
      </c>
      <c r="S151" s="23">
        <v>0.95</v>
      </c>
      <c r="T151" s="23">
        <v>0.95</v>
      </c>
      <c r="U151" s="23">
        <v>0.95</v>
      </c>
      <c r="V151" s="23">
        <v>0.95</v>
      </c>
      <c r="W151" s="23">
        <v>0.95920000000000005</v>
      </c>
      <c r="X151" s="23">
        <v>1</v>
      </c>
      <c r="Y151" s="23">
        <v>0.99</v>
      </c>
      <c r="Z151" s="23">
        <v>1</v>
      </c>
      <c r="AA151" s="23">
        <v>0.99</v>
      </c>
      <c r="AB151" s="23">
        <v>1</v>
      </c>
      <c r="AC151" s="23">
        <v>0.96</v>
      </c>
      <c r="AD151" s="23">
        <v>1</v>
      </c>
      <c r="AE151" s="23">
        <v>0.97973333333333334</v>
      </c>
      <c r="AF151" s="23">
        <v>1</v>
      </c>
      <c r="AG151" s="23">
        <v>0.95920000000000005</v>
      </c>
      <c r="AH151" s="23">
        <v>0.99</v>
      </c>
      <c r="AI151" s="23">
        <v>0.99</v>
      </c>
      <c r="AJ151" s="23">
        <v>0.96</v>
      </c>
      <c r="AK151" s="23">
        <v>0.96</v>
      </c>
      <c r="AL151" s="23">
        <v>1.009684210526316</v>
      </c>
      <c r="AM151" s="23">
        <v>1.0421052631578949</v>
      </c>
      <c r="AN151" s="23">
        <v>1.0421052631578949</v>
      </c>
      <c r="AO151" s="23">
        <v>1.0105263157894737</v>
      </c>
      <c r="AP151" s="23">
        <v>1.0312982456140352</v>
      </c>
      <c r="AQ151" s="23">
        <v>0.95</v>
      </c>
      <c r="AR151" s="23">
        <v>0.95</v>
      </c>
      <c r="AS151" s="23">
        <v>0.95</v>
      </c>
      <c r="AT151" s="23" t="s">
        <v>49</v>
      </c>
      <c r="AU151" s="23" t="s">
        <v>49</v>
      </c>
      <c r="AV151" s="23" t="s">
        <v>131</v>
      </c>
      <c r="AW151" s="23" t="s">
        <v>49</v>
      </c>
      <c r="AX151" s="23" t="s">
        <v>49</v>
      </c>
      <c r="AY151" s="23" t="s">
        <v>49</v>
      </c>
      <c r="AZ151" s="23" t="s">
        <v>49</v>
      </c>
      <c r="BA151" s="23" t="s">
        <v>49</v>
      </c>
      <c r="BB151" s="23" t="s">
        <v>49</v>
      </c>
      <c r="BC151" s="23" t="s">
        <v>132</v>
      </c>
      <c r="BD151" s="23" t="s">
        <v>144</v>
      </c>
      <c r="BE151" s="23" t="s">
        <v>171</v>
      </c>
      <c r="BF151" s="23" t="s">
        <v>278</v>
      </c>
      <c r="BG151" s="23" t="s">
        <v>332</v>
      </c>
      <c r="BH151" s="24" t="s">
        <v>135</v>
      </c>
      <c r="BI151" s="17" t="e">
        <v>#N/A</v>
      </c>
    </row>
    <row r="152" spans="1:61" ht="56.25" customHeight="1" x14ac:dyDescent="0.25">
      <c r="A152" s="17" t="s">
        <v>1081</v>
      </c>
      <c r="B152" s="16">
        <v>144</v>
      </c>
      <c r="C152" s="17" t="s">
        <v>1034</v>
      </c>
      <c r="D152" s="17" t="s">
        <v>752</v>
      </c>
      <c r="E152" s="17" t="s">
        <v>1007</v>
      </c>
      <c r="F152" s="17" t="s">
        <v>1067</v>
      </c>
      <c r="G152" s="17" t="s">
        <v>1079</v>
      </c>
      <c r="H152" s="17" t="s">
        <v>1080</v>
      </c>
      <c r="I152" s="17" t="s">
        <v>1081</v>
      </c>
      <c r="J152" s="17" t="s">
        <v>1082</v>
      </c>
      <c r="K152" s="17" t="s">
        <v>1083</v>
      </c>
      <c r="L152" s="21">
        <v>0.94</v>
      </c>
      <c r="M152" s="21">
        <v>1.0405088599066892</v>
      </c>
      <c r="N152" s="21">
        <v>1.0405088599066892</v>
      </c>
      <c r="O152" s="22" t="s">
        <v>1084</v>
      </c>
      <c r="P152" s="23">
        <v>0.94</v>
      </c>
      <c r="Q152" s="23">
        <v>2016</v>
      </c>
      <c r="R152" s="23">
        <v>0.94</v>
      </c>
      <c r="S152" s="23">
        <v>0.94</v>
      </c>
      <c r="T152" s="23">
        <v>0.94</v>
      </c>
      <c r="U152" s="23">
        <v>0.94</v>
      </c>
      <c r="V152" s="23">
        <v>0.94</v>
      </c>
      <c r="W152" s="23">
        <v>3474</v>
      </c>
      <c r="X152" s="23">
        <v>3544</v>
      </c>
      <c r="Y152" s="23">
        <v>3715</v>
      </c>
      <c r="Z152" s="23">
        <v>3792</v>
      </c>
      <c r="AA152" s="23">
        <v>3924</v>
      </c>
      <c r="AB152" s="23">
        <v>4075</v>
      </c>
      <c r="AC152" s="23">
        <v>4146</v>
      </c>
      <c r="AD152" s="23">
        <v>4190</v>
      </c>
      <c r="AE152" s="23">
        <v>7629.5</v>
      </c>
      <c r="AF152" s="23">
        <v>7800.5</v>
      </c>
      <c r="AG152" s="23">
        <v>0.98024830699774268</v>
      </c>
      <c r="AH152" s="23">
        <v>0.97969409282700426</v>
      </c>
      <c r="AI152" s="23">
        <v>0.96294478527607363</v>
      </c>
      <c r="AJ152" s="23">
        <v>0.98949880668257761</v>
      </c>
      <c r="AK152" s="23">
        <v>0.98949880668257761</v>
      </c>
      <c r="AL152" s="23">
        <v>1.0428173478699392</v>
      </c>
      <c r="AM152" s="23">
        <v>1.0422277583266004</v>
      </c>
      <c r="AN152" s="23">
        <v>1.0244093460383763</v>
      </c>
      <c r="AO152" s="23">
        <v>1.0526583049814655</v>
      </c>
      <c r="AP152" s="23">
        <v>1.0405088599066892</v>
      </c>
      <c r="AQ152" s="23">
        <v>0.94</v>
      </c>
      <c r="AR152" s="23">
        <v>0.94</v>
      </c>
      <c r="AS152" s="23">
        <v>0.94</v>
      </c>
      <c r="AT152" s="23" t="s">
        <v>49</v>
      </c>
      <c r="AU152" s="23" t="s">
        <v>49</v>
      </c>
      <c r="AV152" s="23" t="s">
        <v>131</v>
      </c>
      <c r="AW152" s="23" t="s">
        <v>49</v>
      </c>
      <c r="AX152" s="23" t="s">
        <v>49</v>
      </c>
      <c r="AY152" s="23" t="s">
        <v>49</v>
      </c>
      <c r="AZ152" s="23" t="s">
        <v>49</v>
      </c>
      <c r="BA152" s="23" t="s">
        <v>49</v>
      </c>
      <c r="BB152" s="23" t="s">
        <v>49</v>
      </c>
      <c r="BC152" s="23" t="s">
        <v>132</v>
      </c>
      <c r="BD152" s="23" t="s">
        <v>144</v>
      </c>
      <c r="BE152" s="23" t="s">
        <v>171</v>
      </c>
      <c r="BF152" s="23" t="s">
        <v>271</v>
      </c>
      <c r="BG152" s="23" t="s">
        <v>332</v>
      </c>
      <c r="BH152" s="24" t="s">
        <v>135</v>
      </c>
      <c r="BI152" s="17" t="e">
        <v>#N/A</v>
      </c>
    </row>
    <row r="153" spans="1:61" ht="56.25" customHeight="1" x14ac:dyDescent="0.25">
      <c r="A153" s="17" t="s">
        <v>1086</v>
      </c>
      <c r="B153" s="16">
        <v>145</v>
      </c>
      <c r="C153" s="17" t="s">
        <v>1034</v>
      </c>
      <c r="D153" s="17" t="s">
        <v>752</v>
      </c>
      <c r="E153" s="17" t="s">
        <v>1007</v>
      </c>
      <c r="F153" s="17" t="s">
        <v>1067</v>
      </c>
      <c r="G153" s="17" t="s">
        <v>1079</v>
      </c>
      <c r="H153" s="17" t="s">
        <v>1085</v>
      </c>
      <c r="I153" s="17" t="s">
        <v>1086</v>
      </c>
      <c r="J153" s="17" t="s">
        <v>1087</v>
      </c>
      <c r="K153" s="17" t="s">
        <v>1088</v>
      </c>
      <c r="L153" s="21">
        <v>0.94</v>
      </c>
      <c r="M153" s="33">
        <v>0.99584346185773764</v>
      </c>
      <c r="N153" s="33">
        <v>0.99584346185773764</v>
      </c>
      <c r="O153" s="22" t="s">
        <v>1089</v>
      </c>
      <c r="P153" s="23">
        <v>0.94</v>
      </c>
      <c r="Q153" s="23">
        <v>2016</v>
      </c>
      <c r="R153" s="23">
        <v>0.94</v>
      </c>
      <c r="S153" s="23">
        <v>0.94</v>
      </c>
      <c r="T153" s="23">
        <v>0.94</v>
      </c>
      <c r="U153" s="23">
        <v>0.94</v>
      </c>
      <c r="V153" s="23">
        <v>0.94</v>
      </c>
      <c r="W153" s="23">
        <v>3167</v>
      </c>
      <c r="X153" s="23">
        <v>3305</v>
      </c>
      <c r="Y153" s="23">
        <v>3171</v>
      </c>
      <c r="Z153" s="23">
        <v>3395</v>
      </c>
      <c r="AA153" s="23">
        <v>3451</v>
      </c>
      <c r="AB153" s="23">
        <v>3852</v>
      </c>
      <c r="AC153" s="23">
        <v>3599</v>
      </c>
      <c r="AD153" s="23">
        <v>3750</v>
      </c>
      <c r="AE153" s="23">
        <v>6694</v>
      </c>
      <c r="AF153" s="23">
        <v>7151</v>
      </c>
      <c r="AG153" s="23">
        <v>0.95824508320726176</v>
      </c>
      <c r="AH153" s="23">
        <v>0.93402061855670104</v>
      </c>
      <c r="AI153" s="23">
        <v>0.89589823468328145</v>
      </c>
      <c r="AJ153" s="23">
        <v>0.95973333333333333</v>
      </c>
      <c r="AK153" s="23">
        <v>0.95973333333333333</v>
      </c>
      <c r="AL153" s="23">
        <v>1.0194096629864486</v>
      </c>
      <c r="AM153" s="23">
        <v>0.99363895591138418</v>
      </c>
      <c r="AN153" s="23">
        <v>0.95308322838646964</v>
      </c>
      <c r="AO153" s="23">
        <v>1.0209929078014184</v>
      </c>
      <c r="AP153" s="23">
        <v>0.99584346185773764</v>
      </c>
      <c r="AQ153" s="23">
        <v>0.94</v>
      </c>
      <c r="AR153" s="23">
        <v>0.94</v>
      </c>
      <c r="AS153" s="23">
        <v>0.94</v>
      </c>
      <c r="AT153" s="23" t="s">
        <v>49</v>
      </c>
      <c r="AU153" s="23" t="s">
        <v>49</v>
      </c>
      <c r="AV153" s="23" t="s">
        <v>131</v>
      </c>
      <c r="AW153" s="23" t="s">
        <v>49</v>
      </c>
      <c r="AX153" s="23" t="s">
        <v>49</v>
      </c>
      <c r="AY153" s="23" t="s">
        <v>49</v>
      </c>
      <c r="AZ153" s="23" t="s">
        <v>49</v>
      </c>
      <c r="BA153" s="23" t="s">
        <v>49</v>
      </c>
      <c r="BB153" s="23" t="s">
        <v>49</v>
      </c>
      <c r="BC153" s="23" t="s">
        <v>132</v>
      </c>
      <c r="BD153" s="23" t="s">
        <v>144</v>
      </c>
      <c r="BE153" s="23" t="s">
        <v>171</v>
      </c>
      <c r="BF153" s="23" t="s">
        <v>271</v>
      </c>
      <c r="BG153" s="23" t="s">
        <v>332</v>
      </c>
      <c r="BH153" s="24" t="s">
        <v>197</v>
      </c>
      <c r="BI153" s="17" t="e">
        <v>#N/A</v>
      </c>
    </row>
    <row r="154" spans="1:61" ht="56.25" customHeight="1" x14ac:dyDescent="0.25">
      <c r="A154" s="17" t="s">
        <v>1094</v>
      </c>
      <c r="B154" s="16" t="s">
        <v>1090</v>
      </c>
      <c r="C154" s="17" t="s">
        <v>1034</v>
      </c>
      <c r="D154" s="17" t="s">
        <v>752</v>
      </c>
      <c r="E154" s="17" t="s">
        <v>1007</v>
      </c>
      <c r="F154" s="17" t="s">
        <v>1091</v>
      </c>
      <c r="G154" s="17" t="s">
        <v>1092</v>
      </c>
      <c r="H154" s="17" t="s">
        <v>1093</v>
      </c>
      <c r="I154" s="17" t="s">
        <v>1094</v>
      </c>
      <c r="J154" s="17" t="s">
        <v>1095</v>
      </c>
      <c r="K154" s="17" t="s">
        <v>1096</v>
      </c>
      <c r="L154" s="17">
        <v>0</v>
      </c>
      <c r="M154" s="20">
        <v>0</v>
      </c>
      <c r="N154" s="21" t="s">
        <v>474</v>
      </c>
      <c r="O154" s="22" t="s">
        <v>583</v>
      </c>
      <c r="P154" s="23">
        <v>0</v>
      </c>
      <c r="Q154" s="23"/>
      <c r="R154" s="23">
        <v>0</v>
      </c>
      <c r="S154" s="23">
        <v>0</v>
      </c>
      <c r="T154" s="23">
        <v>0</v>
      </c>
      <c r="U154" s="23">
        <v>0</v>
      </c>
      <c r="V154" s="23">
        <v>0</v>
      </c>
      <c r="W154" s="23">
        <v>0</v>
      </c>
      <c r="X154" s="23">
        <v>0</v>
      </c>
      <c r="Y154" s="23">
        <v>0</v>
      </c>
      <c r="Z154" s="23">
        <v>0</v>
      </c>
      <c r="AA154" s="23">
        <v>0</v>
      </c>
      <c r="AB154" s="23">
        <v>0</v>
      </c>
      <c r="AC154" s="23">
        <v>0</v>
      </c>
      <c r="AD154" s="23">
        <v>0</v>
      </c>
      <c r="AE154" s="23">
        <v>0</v>
      </c>
      <c r="AF154" s="23">
        <v>0</v>
      </c>
      <c r="AG154" s="23">
        <v>0</v>
      </c>
      <c r="AH154" s="23">
        <v>0</v>
      </c>
      <c r="AI154" s="23">
        <v>0</v>
      </c>
      <c r="AJ154" s="23">
        <v>0</v>
      </c>
      <c r="AK154" s="23">
        <v>0</v>
      </c>
      <c r="AL154" s="23" t="e">
        <v>#DIV/0!</v>
      </c>
      <c r="AM154" s="23" t="e">
        <v>#DIV/0!</v>
      </c>
      <c r="AN154" s="23" t="e">
        <v>#DIV/0!</v>
      </c>
      <c r="AO154" s="23" t="e">
        <v>#DIV/0!</v>
      </c>
      <c r="AP154" s="23" t="e">
        <v>#DIV/0!</v>
      </c>
      <c r="AQ154" s="23">
        <v>1</v>
      </c>
      <c r="AR154" s="23">
        <v>0</v>
      </c>
      <c r="AS154" s="23">
        <v>0</v>
      </c>
      <c r="AT154" s="23" t="s">
        <v>49</v>
      </c>
      <c r="AU154" s="23" t="s">
        <v>131</v>
      </c>
      <c r="AV154" s="23" t="s">
        <v>131</v>
      </c>
      <c r="AW154" s="23" t="s">
        <v>49</v>
      </c>
      <c r="AX154" s="23" t="s">
        <v>49</v>
      </c>
      <c r="AY154" s="23" t="s">
        <v>49</v>
      </c>
      <c r="AZ154" s="23" t="s">
        <v>49</v>
      </c>
      <c r="BA154" s="23" t="s">
        <v>49</v>
      </c>
      <c r="BB154" s="23" t="s">
        <v>49</v>
      </c>
      <c r="BC154" s="23" t="s">
        <v>132</v>
      </c>
      <c r="BD154" s="23" t="s">
        <v>164</v>
      </c>
      <c r="BE154" s="23" t="s">
        <v>35</v>
      </c>
      <c r="BF154" s="23" t="s">
        <v>278</v>
      </c>
      <c r="BG154" s="23" t="s">
        <v>332</v>
      </c>
      <c r="BH154" s="24" t="s">
        <v>197</v>
      </c>
      <c r="BI154" s="17" t="s">
        <v>1535</v>
      </c>
    </row>
    <row r="155" spans="1:61" ht="56.25" customHeight="1" x14ac:dyDescent="0.25">
      <c r="A155" s="17" t="s">
        <v>1101</v>
      </c>
      <c r="B155" s="16">
        <v>146</v>
      </c>
      <c r="C155" s="17" t="s">
        <v>1097</v>
      </c>
      <c r="D155" s="17" t="s">
        <v>752</v>
      </c>
      <c r="E155" s="17" t="s">
        <v>753</v>
      </c>
      <c r="F155" s="17" t="s">
        <v>1098</v>
      </c>
      <c r="G155" s="17" t="s">
        <v>1099</v>
      </c>
      <c r="H155" s="17" t="s">
        <v>1100</v>
      </c>
      <c r="I155" s="17" t="s">
        <v>1101</v>
      </c>
      <c r="J155" s="17" t="s">
        <v>1102</v>
      </c>
      <c r="K155" s="17" t="s">
        <v>1103</v>
      </c>
      <c r="L155" s="17">
        <v>9</v>
      </c>
      <c r="M155" s="20">
        <v>9</v>
      </c>
      <c r="N155" s="21">
        <v>1</v>
      </c>
      <c r="O155" s="22" t="s">
        <v>1104</v>
      </c>
      <c r="P155" s="23">
        <v>0</v>
      </c>
      <c r="Q155" s="23">
        <v>2016</v>
      </c>
      <c r="R155" s="23">
        <v>0</v>
      </c>
      <c r="S155" s="23">
        <v>1</v>
      </c>
      <c r="T155" s="23">
        <v>0</v>
      </c>
      <c r="U155" s="23">
        <v>6</v>
      </c>
      <c r="V155" s="23">
        <v>2</v>
      </c>
      <c r="W155" s="23">
        <v>1</v>
      </c>
      <c r="X155" s="23">
        <v>0</v>
      </c>
      <c r="Y155" s="23">
        <v>1</v>
      </c>
      <c r="Z155" s="23">
        <v>0</v>
      </c>
      <c r="AA155" s="23">
        <v>6</v>
      </c>
      <c r="AB155" s="23">
        <v>0</v>
      </c>
      <c r="AC155" s="23">
        <v>1</v>
      </c>
      <c r="AD155" s="23">
        <v>0</v>
      </c>
      <c r="AE155" s="23">
        <v>9</v>
      </c>
      <c r="AF155" s="23">
        <v>0</v>
      </c>
      <c r="AG155" s="23">
        <v>1</v>
      </c>
      <c r="AH155" s="23">
        <v>1</v>
      </c>
      <c r="AI155" s="23">
        <v>6</v>
      </c>
      <c r="AJ155" s="23">
        <v>1</v>
      </c>
      <c r="AK155" s="23">
        <v>1</v>
      </c>
      <c r="AL155" s="23">
        <v>1</v>
      </c>
      <c r="AM155" s="23" t="e">
        <v>#DIV/0!</v>
      </c>
      <c r="AN155" s="23">
        <v>1</v>
      </c>
      <c r="AO155" s="23">
        <v>0.5</v>
      </c>
      <c r="AP155" s="23">
        <v>1</v>
      </c>
      <c r="AQ155" s="23">
        <v>9</v>
      </c>
      <c r="AR155" s="23">
        <v>9</v>
      </c>
      <c r="AS155" s="23">
        <v>0</v>
      </c>
      <c r="AT155" s="23" t="s">
        <v>50</v>
      </c>
      <c r="AU155" s="23" t="s">
        <v>131</v>
      </c>
      <c r="AV155" s="23" t="s">
        <v>131</v>
      </c>
      <c r="AW155" s="23" t="s">
        <v>131</v>
      </c>
      <c r="AX155" s="23" t="s">
        <v>50</v>
      </c>
      <c r="AY155" s="23" t="s">
        <v>50</v>
      </c>
      <c r="AZ155" s="23" t="s">
        <v>50</v>
      </c>
      <c r="BA155" s="23" t="s">
        <v>50</v>
      </c>
      <c r="BB155" s="23" t="s">
        <v>50</v>
      </c>
      <c r="BC155" s="23" t="s">
        <v>132</v>
      </c>
      <c r="BD155" s="23" t="s">
        <v>164</v>
      </c>
      <c r="BE155" s="23" t="s">
        <v>35</v>
      </c>
      <c r="BF155" s="23" t="s">
        <v>1105</v>
      </c>
      <c r="BG155" s="23" t="s">
        <v>134</v>
      </c>
      <c r="BH155" s="24" t="s">
        <v>135</v>
      </c>
      <c r="BI155" s="17" t="s">
        <v>1536</v>
      </c>
    </row>
    <row r="156" spans="1:61" ht="56.25" customHeight="1" x14ac:dyDescent="0.25">
      <c r="A156" s="17" t="s">
        <v>1109</v>
      </c>
      <c r="B156" s="16">
        <v>147</v>
      </c>
      <c r="C156" s="17" t="s">
        <v>1097</v>
      </c>
      <c r="D156" s="17" t="s">
        <v>752</v>
      </c>
      <c r="E156" s="17" t="s">
        <v>1007</v>
      </c>
      <c r="F156" s="17" t="s">
        <v>1106</v>
      </c>
      <c r="G156" s="17" t="s">
        <v>1107</v>
      </c>
      <c r="H156" s="17" t="s">
        <v>1108</v>
      </c>
      <c r="I156" s="17" t="s">
        <v>1109</v>
      </c>
      <c r="J156" s="17" t="s">
        <v>1110</v>
      </c>
      <c r="K156" s="17" t="s">
        <v>1111</v>
      </c>
      <c r="L156" s="17">
        <v>2</v>
      </c>
      <c r="M156" s="20">
        <v>4</v>
      </c>
      <c r="N156" s="21">
        <v>2</v>
      </c>
      <c r="O156" s="22" t="s">
        <v>1112</v>
      </c>
      <c r="P156" s="23">
        <v>0</v>
      </c>
      <c r="Q156" s="23">
        <v>2016</v>
      </c>
      <c r="R156" s="23">
        <v>6</v>
      </c>
      <c r="S156" s="23">
        <v>0</v>
      </c>
      <c r="T156" s="23">
        <v>0</v>
      </c>
      <c r="U156" s="23">
        <v>0</v>
      </c>
      <c r="V156" s="23">
        <v>2</v>
      </c>
      <c r="W156" s="23">
        <v>0</v>
      </c>
      <c r="X156" s="23">
        <v>0</v>
      </c>
      <c r="Y156" s="23">
        <v>0</v>
      </c>
      <c r="Z156" s="23">
        <v>0</v>
      </c>
      <c r="AA156" s="23">
        <v>1</v>
      </c>
      <c r="AB156" s="23">
        <v>0</v>
      </c>
      <c r="AC156" s="23">
        <v>3</v>
      </c>
      <c r="AD156" s="23">
        <v>0</v>
      </c>
      <c r="AE156" s="23">
        <v>4</v>
      </c>
      <c r="AF156" s="23">
        <v>0</v>
      </c>
      <c r="AG156" s="23">
        <v>0</v>
      </c>
      <c r="AH156" s="23">
        <v>0</v>
      </c>
      <c r="AI156" s="23">
        <v>1</v>
      </c>
      <c r="AJ156" s="23">
        <v>3</v>
      </c>
      <c r="AK156" s="23">
        <v>3</v>
      </c>
      <c r="AL156" s="23" t="e">
        <v>#DIV/0!</v>
      </c>
      <c r="AM156" s="23" t="e">
        <v>#DIV/0!</v>
      </c>
      <c r="AN156" s="23" t="e">
        <v>#DIV/0!</v>
      </c>
      <c r="AO156" s="23">
        <v>1.5</v>
      </c>
      <c r="AP156" s="23">
        <v>2</v>
      </c>
      <c r="AQ156" s="23">
        <v>2</v>
      </c>
      <c r="AR156" s="23">
        <v>2</v>
      </c>
      <c r="AS156" s="23">
        <v>0</v>
      </c>
      <c r="AT156" s="23" t="s">
        <v>50</v>
      </c>
      <c r="AU156" s="23" t="s">
        <v>50</v>
      </c>
      <c r="AV156" s="23" t="s">
        <v>131</v>
      </c>
      <c r="AW156" s="23" t="s">
        <v>131</v>
      </c>
      <c r="AX156" s="23" t="s">
        <v>50</v>
      </c>
      <c r="AY156" s="23" t="s">
        <v>50</v>
      </c>
      <c r="AZ156" s="23" t="s">
        <v>50</v>
      </c>
      <c r="BA156" s="23" t="s">
        <v>50</v>
      </c>
      <c r="BB156" s="23" t="s">
        <v>50</v>
      </c>
      <c r="BC156" s="23" t="s">
        <v>132</v>
      </c>
      <c r="BD156" s="23" t="s">
        <v>164</v>
      </c>
      <c r="BE156" s="23" t="s">
        <v>35</v>
      </c>
      <c r="BF156" s="23" t="s">
        <v>1105</v>
      </c>
      <c r="BG156" s="23" t="s">
        <v>134</v>
      </c>
      <c r="BH156" s="24" t="s">
        <v>135</v>
      </c>
      <c r="BI156" s="17" t="s">
        <v>1537</v>
      </c>
    </row>
    <row r="157" spans="1:61" ht="56.25" customHeight="1" x14ac:dyDescent="0.25">
      <c r="A157" s="17" t="s">
        <v>1114</v>
      </c>
      <c r="B157" s="16">
        <v>148</v>
      </c>
      <c r="C157" s="17" t="s">
        <v>1097</v>
      </c>
      <c r="D157" s="17" t="s">
        <v>752</v>
      </c>
      <c r="E157" s="17" t="s">
        <v>1007</v>
      </c>
      <c r="F157" s="17" t="s">
        <v>1106</v>
      </c>
      <c r="G157" s="17" t="s">
        <v>1107</v>
      </c>
      <c r="H157" s="17" t="s">
        <v>1113</v>
      </c>
      <c r="I157" s="17" t="s">
        <v>1114</v>
      </c>
      <c r="J157" s="17" t="s">
        <v>1115</v>
      </c>
      <c r="K157" s="17" t="s">
        <v>1116</v>
      </c>
      <c r="L157" s="21">
        <v>1</v>
      </c>
      <c r="M157" s="26">
        <v>1</v>
      </c>
      <c r="N157" s="21">
        <v>1</v>
      </c>
      <c r="O157" s="22" t="s">
        <v>1117</v>
      </c>
      <c r="P157" s="23">
        <v>0</v>
      </c>
      <c r="Q157" s="23">
        <v>2016</v>
      </c>
      <c r="R157" s="23">
        <v>0</v>
      </c>
      <c r="S157" s="23">
        <v>1</v>
      </c>
      <c r="T157" s="23">
        <v>1</v>
      </c>
      <c r="U157" s="23">
        <v>1</v>
      </c>
      <c r="V157" s="23">
        <v>1</v>
      </c>
      <c r="W157" s="23">
        <v>1</v>
      </c>
      <c r="X157" s="23">
        <v>1</v>
      </c>
      <c r="Y157" s="23">
        <v>1</v>
      </c>
      <c r="Z157" s="23">
        <v>1</v>
      </c>
      <c r="AA157" s="23">
        <v>1</v>
      </c>
      <c r="AB157" s="23">
        <v>1</v>
      </c>
      <c r="AC157" s="23">
        <v>1</v>
      </c>
      <c r="AD157" s="23">
        <v>1</v>
      </c>
      <c r="AE157" s="23">
        <v>1</v>
      </c>
      <c r="AF157" s="23">
        <v>1</v>
      </c>
      <c r="AG157" s="23">
        <v>1</v>
      </c>
      <c r="AH157" s="23">
        <v>1</v>
      </c>
      <c r="AI157" s="23">
        <v>1</v>
      </c>
      <c r="AJ157" s="23">
        <v>1</v>
      </c>
      <c r="AK157" s="23">
        <v>1</v>
      </c>
      <c r="AL157" s="23">
        <v>1</v>
      </c>
      <c r="AM157" s="23">
        <v>1</v>
      </c>
      <c r="AN157" s="23">
        <v>1</v>
      </c>
      <c r="AO157" s="23">
        <v>1</v>
      </c>
      <c r="AP157" s="23">
        <v>1</v>
      </c>
      <c r="AQ157" s="23">
        <v>1</v>
      </c>
      <c r="AR157" s="23">
        <v>1</v>
      </c>
      <c r="AS157" s="23">
        <v>1</v>
      </c>
      <c r="AT157" s="23" t="s">
        <v>50</v>
      </c>
      <c r="AU157" s="23" t="s">
        <v>50</v>
      </c>
      <c r="AV157" s="23" t="s">
        <v>131</v>
      </c>
      <c r="AW157" s="23" t="s">
        <v>50</v>
      </c>
      <c r="AX157" s="23" t="s">
        <v>50</v>
      </c>
      <c r="AY157" s="23" t="s">
        <v>50</v>
      </c>
      <c r="AZ157" s="23" t="s">
        <v>50</v>
      </c>
      <c r="BA157" s="23" t="s">
        <v>50</v>
      </c>
      <c r="BB157" s="23" t="s">
        <v>50</v>
      </c>
      <c r="BC157" s="23" t="s">
        <v>840</v>
      </c>
      <c r="BD157" s="23" t="s">
        <v>144</v>
      </c>
      <c r="BE157" s="23" t="s">
        <v>171</v>
      </c>
      <c r="BF157" s="23" t="s">
        <v>907</v>
      </c>
      <c r="BG157" s="23" t="s">
        <v>332</v>
      </c>
      <c r="BH157" s="24" t="s">
        <v>197</v>
      </c>
      <c r="BI157" s="17" t="s">
        <v>1538</v>
      </c>
    </row>
    <row r="158" spans="1:61" ht="56.25" customHeight="1" x14ac:dyDescent="0.25">
      <c r="A158" s="17" t="s">
        <v>1118</v>
      </c>
      <c r="B158" s="16">
        <v>149</v>
      </c>
      <c r="C158" s="17" t="s">
        <v>1097</v>
      </c>
      <c r="D158" s="17" t="s">
        <v>752</v>
      </c>
      <c r="E158" s="17" t="s">
        <v>1007</v>
      </c>
      <c r="F158" s="17" t="s">
        <v>1106</v>
      </c>
      <c r="G158" s="17" t="s">
        <v>1107</v>
      </c>
      <c r="H158" s="17" t="s">
        <v>1113</v>
      </c>
      <c r="I158" s="17" t="s">
        <v>1118</v>
      </c>
      <c r="J158" s="17" t="s">
        <v>1119</v>
      </c>
      <c r="K158" s="17" t="s">
        <v>1120</v>
      </c>
      <c r="L158" s="17">
        <v>4</v>
      </c>
      <c r="M158" s="20">
        <v>4</v>
      </c>
      <c r="N158" s="21">
        <v>1</v>
      </c>
      <c r="O158" s="22" t="s">
        <v>1121</v>
      </c>
      <c r="P158" s="23">
        <v>0</v>
      </c>
      <c r="Q158" s="23">
        <v>2016</v>
      </c>
      <c r="R158" s="23">
        <v>4</v>
      </c>
      <c r="S158" s="23">
        <v>1</v>
      </c>
      <c r="T158" s="23">
        <v>1</v>
      </c>
      <c r="U158" s="23">
        <v>1</v>
      </c>
      <c r="V158" s="23">
        <v>1</v>
      </c>
      <c r="W158" s="23">
        <v>1</v>
      </c>
      <c r="X158" s="23">
        <v>0</v>
      </c>
      <c r="Y158" s="23">
        <v>1</v>
      </c>
      <c r="Z158" s="23">
        <v>0</v>
      </c>
      <c r="AA158" s="23">
        <v>1</v>
      </c>
      <c r="AB158" s="23">
        <v>0</v>
      </c>
      <c r="AC158" s="23">
        <v>1</v>
      </c>
      <c r="AD158" s="23">
        <v>0</v>
      </c>
      <c r="AE158" s="23">
        <v>4</v>
      </c>
      <c r="AF158" s="23">
        <v>0</v>
      </c>
      <c r="AG158" s="23">
        <v>1</v>
      </c>
      <c r="AH158" s="23">
        <v>1</v>
      </c>
      <c r="AI158" s="23">
        <v>1</v>
      </c>
      <c r="AJ158" s="23">
        <v>1</v>
      </c>
      <c r="AK158" s="23">
        <v>1</v>
      </c>
      <c r="AL158" s="23">
        <v>1</v>
      </c>
      <c r="AM158" s="23">
        <v>1</v>
      </c>
      <c r="AN158" s="23">
        <v>1</v>
      </c>
      <c r="AO158" s="23">
        <v>1</v>
      </c>
      <c r="AP158" s="23">
        <v>1</v>
      </c>
      <c r="AQ158" s="23">
        <v>4</v>
      </c>
      <c r="AR158" s="23">
        <v>4</v>
      </c>
      <c r="AS158" s="23">
        <v>4</v>
      </c>
      <c r="AT158" s="23" t="s">
        <v>50</v>
      </c>
      <c r="AU158" s="23" t="s">
        <v>50</v>
      </c>
      <c r="AV158" s="23" t="s">
        <v>131</v>
      </c>
      <c r="AW158" s="23" t="s">
        <v>50</v>
      </c>
      <c r="AX158" s="23" t="s">
        <v>50</v>
      </c>
      <c r="AY158" s="23" t="s">
        <v>50</v>
      </c>
      <c r="AZ158" s="23" t="s">
        <v>50</v>
      </c>
      <c r="BA158" s="23" t="s">
        <v>50</v>
      </c>
      <c r="BB158" s="23" t="s">
        <v>50</v>
      </c>
      <c r="BC158" s="23" t="s">
        <v>132</v>
      </c>
      <c r="BD158" s="23" t="s">
        <v>144</v>
      </c>
      <c r="BE158" s="23" t="s">
        <v>35</v>
      </c>
      <c r="BF158" s="23" t="s">
        <v>907</v>
      </c>
      <c r="BG158" s="23" t="s">
        <v>332</v>
      </c>
      <c r="BH158" s="24" t="s">
        <v>135</v>
      </c>
      <c r="BI158" s="17" t="s">
        <v>1539</v>
      </c>
    </row>
    <row r="159" spans="1:61" ht="56.25" customHeight="1" x14ac:dyDescent="0.25">
      <c r="A159" s="17" t="s">
        <v>1123</v>
      </c>
      <c r="B159" s="16">
        <v>150</v>
      </c>
      <c r="C159" s="17" t="s">
        <v>1097</v>
      </c>
      <c r="D159" s="17" t="s">
        <v>752</v>
      </c>
      <c r="E159" s="17" t="s">
        <v>1007</v>
      </c>
      <c r="F159" s="17" t="s">
        <v>1008</v>
      </c>
      <c r="G159" s="17" t="s">
        <v>1107</v>
      </c>
      <c r="H159" s="17" t="s">
        <v>1122</v>
      </c>
      <c r="I159" s="17" t="s">
        <v>1123</v>
      </c>
      <c r="J159" s="17" t="s">
        <v>1124</v>
      </c>
      <c r="K159" s="17" t="s">
        <v>1125</v>
      </c>
      <c r="L159" s="21">
        <v>1</v>
      </c>
      <c r="M159" s="26">
        <v>1</v>
      </c>
      <c r="N159" s="21">
        <v>1</v>
      </c>
      <c r="O159" s="22" t="s">
        <v>1126</v>
      </c>
      <c r="P159" s="23">
        <v>0</v>
      </c>
      <c r="Q159" s="23">
        <v>2016</v>
      </c>
      <c r="R159" s="23">
        <v>0</v>
      </c>
      <c r="S159" s="23">
        <v>0</v>
      </c>
      <c r="T159" s="23">
        <v>0</v>
      </c>
      <c r="U159" s="23">
        <v>0</v>
      </c>
      <c r="V159" s="23">
        <v>1</v>
      </c>
      <c r="W159" s="23">
        <v>0</v>
      </c>
      <c r="X159" s="23">
        <v>1</v>
      </c>
      <c r="Y159" s="23">
        <v>0</v>
      </c>
      <c r="Z159" s="23">
        <v>1</v>
      </c>
      <c r="AA159" s="23">
        <v>0</v>
      </c>
      <c r="AB159" s="23">
        <v>1</v>
      </c>
      <c r="AC159" s="23">
        <v>1</v>
      </c>
      <c r="AD159" s="23">
        <v>1</v>
      </c>
      <c r="AE159" s="23">
        <v>1</v>
      </c>
      <c r="AF159" s="23">
        <v>1</v>
      </c>
      <c r="AG159" s="23">
        <v>0</v>
      </c>
      <c r="AH159" s="23">
        <v>0</v>
      </c>
      <c r="AI159" s="23">
        <v>0</v>
      </c>
      <c r="AJ159" s="23">
        <v>1</v>
      </c>
      <c r="AK159" s="23">
        <v>1</v>
      </c>
      <c r="AL159" s="23" t="e">
        <v>#DIV/0!</v>
      </c>
      <c r="AM159" s="23" t="e">
        <v>#DIV/0!</v>
      </c>
      <c r="AN159" s="23" t="e">
        <v>#DIV/0!</v>
      </c>
      <c r="AO159" s="23">
        <v>1</v>
      </c>
      <c r="AP159" s="23">
        <v>1</v>
      </c>
      <c r="AQ159" s="23">
        <v>1</v>
      </c>
      <c r="AR159" s="23">
        <v>1</v>
      </c>
      <c r="AS159" s="23">
        <v>1</v>
      </c>
      <c r="AT159" s="23" t="s">
        <v>50</v>
      </c>
      <c r="AU159" s="23" t="s">
        <v>50</v>
      </c>
      <c r="AV159" s="23" t="s">
        <v>131</v>
      </c>
      <c r="AW159" s="23" t="s">
        <v>50</v>
      </c>
      <c r="AX159" s="23" t="s">
        <v>50</v>
      </c>
      <c r="AY159" s="23" t="s">
        <v>50</v>
      </c>
      <c r="AZ159" s="23" t="s">
        <v>50</v>
      </c>
      <c r="BA159" s="23" t="s">
        <v>50</v>
      </c>
      <c r="BB159" s="23" t="s">
        <v>50</v>
      </c>
      <c r="BC159" s="23" t="s">
        <v>840</v>
      </c>
      <c r="BD159" s="23" t="s">
        <v>144</v>
      </c>
      <c r="BE159" s="23" t="s">
        <v>171</v>
      </c>
      <c r="BF159" s="23" t="s">
        <v>907</v>
      </c>
      <c r="BG159" s="23" t="s">
        <v>332</v>
      </c>
      <c r="BH159" s="24" t="s">
        <v>197</v>
      </c>
      <c r="BI159" s="17" t="s">
        <v>1540</v>
      </c>
    </row>
    <row r="160" spans="1:61" ht="56.25" customHeight="1" x14ac:dyDescent="0.25">
      <c r="A160" s="17" t="s">
        <v>1128</v>
      </c>
      <c r="B160" s="16">
        <v>151</v>
      </c>
      <c r="C160" s="17" t="s">
        <v>1097</v>
      </c>
      <c r="D160" s="17" t="s">
        <v>121</v>
      </c>
      <c r="E160" s="17" t="s">
        <v>122</v>
      </c>
      <c r="F160" s="17" t="s">
        <v>419</v>
      </c>
      <c r="G160" s="17" t="s">
        <v>1107</v>
      </c>
      <c r="H160" s="17" t="s">
        <v>1127</v>
      </c>
      <c r="I160" s="17" t="s">
        <v>1128</v>
      </c>
      <c r="J160" s="17" t="s">
        <v>1129</v>
      </c>
      <c r="K160" s="17" t="s">
        <v>1130</v>
      </c>
      <c r="L160" s="21">
        <v>1</v>
      </c>
      <c r="M160" s="26">
        <v>1</v>
      </c>
      <c r="N160" s="21">
        <v>1</v>
      </c>
      <c r="O160" s="22" t="s">
        <v>1131</v>
      </c>
      <c r="P160" s="23">
        <v>0</v>
      </c>
      <c r="Q160" s="23">
        <v>2016</v>
      </c>
      <c r="R160" s="23">
        <v>0</v>
      </c>
      <c r="S160" s="23">
        <v>0</v>
      </c>
      <c r="T160" s="23">
        <v>0</v>
      </c>
      <c r="U160" s="23">
        <v>0</v>
      </c>
      <c r="V160" s="23">
        <v>1</v>
      </c>
      <c r="W160" s="23">
        <v>0</v>
      </c>
      <c r="X160" s="23">
        <v>1</v>
      </c>
      <c r="Y160" s="23">
        <v>0</v>
      </c>
      <c r="Z160" s="23">
        <v>1</v>
      </c>
      <c r="AA160" s="23">
        <v>0</v>
      </c>
      <c r="AB160" s="23">
        <v>1</v>
      </c>
      <c r="AC160" s="23">
        <v>1</v>
      </c>
      <c r="AD160" s="23">
        <v>1</v>
      </c>
      <c r="AE160" s="23">
        <v>1</v>
      </c>
      <c r="AF160" s="23">
        <v>1</v>
      </c>
      <c r="AG160" s="23">
        <v>0</v>
      </c>
      <c r="AH160" s="23">
        <v>0</v>
      </c>
      <c r="AI160" s="23">
        <v>0</v>
      </c>
      <c r="AJ160" s="23">
        <v>1</v>
      </c>
      <c r="AK160" s="23">
        <v>1</v>
      </c>
      <c r="AL160" s="23" t="e">
        <v>#DIV/0!</v>
      </c>
      <c r="AM160" s="23" t="e">
        <v>#DIV/0!</v>
      </c>
      <c r="AN160" s="23" t="e">
        <v>#DIV/0!</v>
      </c>
      <c r="AO160" s="23">
        <v>1</v>
      </c>
      <c r="AP160" s="23">
        <v>1</v>
      </c>
      <c r="AQ160" s="23">
        <v>0</v>
      </c>
      <c r="AR160" s="23">
        <v>0</v>
      </c>
      <c r="AS160" s="23">
        <v>0</v>
      </c>
      <c r="AT160" s="23" t="s">
        <v>50</v>
      </c>
      <c r="AU160" s="23" t="s">
        <v>131</v>
      </c>
      <c r="AV160" s="23" t="s">
        <v>131</v>
      </c>
      <c r="AW160" s="23" t="s">
        <v>50</v>
      </c>
      <c r="AX160" s="23" t="s">
        <v>50</v>
      </c>
      <c r="AY160" s="23" t="s">
        <v>50</v>
      </c>
      <c r="AZ160" s="23" t="s">
        <v>50</v>
      </c>
      <c r="BA160" s="23" t="s">
        <v>50</v>
      </c>
      <c r="BB160" s="23" t="s">
        <v>50</v>
      </c>
      <c r="BC160" s="23" t="s">
        <v>132</v>
      </c>
      <c r="BD160" s="23" t="s">
        <v>133</v>
      </c>
      <c r="BE160" s="23" t="s">
        <v>171</v>
      </c>
      <c r="BF160" s="23" t="s">
        <v>1105</v>
      </c>
      <c r="BG160" s="23" t="s">
        <v>134</v>
      </c>
      <c r="BH160" s="24" t="s">
        <v>135</v>
      </c>
      <c r="BI160" s="17" t="s">
        <v>1541</v>
      </c>
    </row>
    <row r="161" spans="1:61" ht="56.25" customHeight="1" x14ac:dyDescent="0.25">
      <c r="A161" s="17" t="s">
        <v>1133</v>
      </c>
      <c r="B161" s="16">
        <v>152</v>
      </c>
      <c r="C161" s="17" t="s">
        <v>1097</v>
      </c>
      <c r="D161" s="17" t="s">
        <v>180</v>
      </c>
      <c r="E161" s="17" t="s">
        <v>802</v>
      </c>
      <c r="F161" s="17" t="s">
        <v>868</v>
      </c>
      <c r="G161" s="17" t="s">
        <v>1099</v>
      </c>
      <c r="H161" s="17" t="s">
        <v>1132</v>
      </c>
      <c r="I161" s="17" t="s">
        <v>1133</v>
      </c>
      <c r="J161" s="17" t="s">
        <v>1134</v>
      </c>
      <c r="K161" s="17" t="s">
        <v>1135</v>
      </c>
      <c r="L161" s="17">
        <v>6</v>
      </c>
      <c r="M161" s="20">
        <v>6</v>
      </c>
      <c r="N161" s="21">
        <v>1</v>
      </c>
      <c r="O161" s="22" t="s">
        <v>1136</v>
      </c>
      <c r="P161" s="23">
        <v>0</v>
      </c>
      <c r="Q161" s="23">
        <v>2016</v>
      </c>
      <c r="R161" s="23">
        <v>0</v>
      </c>
      <c r="S161" s="23">
        <v>0</v>
      </c>
      <c r="T161" s="23">
        <v>0</v>
      </c>
      <c r="U161" s="23">
        <v>0</v>
      </c>
      <c r="V161" s="23">
        <v>6</v>
      </c>
      <c r="W161" s="23">
        <v>0</v>
      </c>
      <c r="X161" s="23">
        <v>0</v>
      </c>
      <c r="Y161" s="23">
        <v>0</v>
      </c>
      <c r="Z161" s="23">
        <v>0</v>
      </c>
      <c r="AA161" s="23">
        <v>3</v>
      </c>
      <c r="AB161" s="23">
        <v>0</v>
      </c>
      <c r="AC161" s="23">
        <v>3</v>
      </c>
      <c r="AD161" s="23">
        <v>0</v>
      </c>
      <c r="AE161" s="23">
        <v>6</v>
      </c>
      <c r="AF161" s="23">
        <v>0</v>
      </c>
      <c r="AG161" s="23">
        <v>0</v>
      </c>
      <c r="AH161" s="23">
        <v>0</v>
      </c>
      <c r="AI161" s="23">
        <v>3</v>
      </c>
      <c r="AJ161" s="23">
        <v>3</v>
      </c>
      <c r="AK161" s="23">
        <v>3</v>
      </c>
      <c r="AL161" s="23" t="e">
        <v>#DIV/0!</v>
      </c>
      <c r="AM161" s="23" t="e">
        <v>#DIV/0!</v>
      </c>
      <c r="AN161" s="23" t="e">
        <v>#DIV/0!</v>
      </c>
      <c r="AO161" s="23">
        <v>0.5</v>
      </c>
      <c r="AP161" s="23">
        <v>1</v>
      </c>
      <c r="AQ161" s="23">
        <v>6</v>
      </c>
      <c r="AR161" s="23">
        <v>3</v>
      </c>
      <c r="AS161" s="23">
        <v>1</v>
      </c>
      <c r="AT161" s="23" t="s">
        <v>50</v>
      </c>
      <c r="AU161" s="23" t="s">
        <v>50</v>
      </c>
      <c r="AV161" s="23" t="s">
        <v>131</v>
      </c>
      <c r="AW161" s="23" t="s">
        <v>131</v>
      </c>
      <c r="AX161" s="23" t="s">
        <v>50</v>
      </c>
      <c r="AY161" s="23" t="s">
        <v>50</v>
      </c>
      <c r="AZ161" s="23" t="s">
        <v>50</v>
      </c>
      <c r="BA161" s="23" t="s">
        <v>50</v>
      </c>
      <c r="BB161" s="23" t="s">
        <v>50</v>
      </c>
      <c r="BC161" s="23" t="s">
        <v>132</v>
      </c>
      <c r="BD161" s="23" t="s">
        <v>164</v>
      </c>
      <c r="BE161" s="23" t="s">
        <v>35</v>
      </c>
      <c r="BF161" s="23" t="s">
        <v>1105</v>
      </c>
      <c r="BG161" s="23" t="s">
        <v>134</v>
      </c>
      <c r="BH161" s="24" t="s">
        <v>135</v>
      </c>
      <c r="BI161" s="17" t="s">
        <v>1542</v>
      </c>
    </row>
    <row r="162" spans="1:61" ht="56.25" customHeight="1" x14ac:dyDescent="0.25">
      <c r="A162" s="17" t="s">
        <v>1138</v>
      </c>
      <c r="B162" s="16" t="s">
        <v>1137</v>
      </c>
      <c r="C162" s="17" t="s">
        <v>1097</v>
      </c>
      <c r="D162" s="17" t="s">
        <v>121</v>
      </c>
      <c r="E162" s="17" t="s">
        <v>122</v>
      </c>
      <c r="F162" s="17" t="s">
        <v>347</v>
      </c>
      <c r="G162" s="17" t="s">
        <v>1138</v>
      </c>
      <c r="H162" s="17" t="s">
        <v>1139</v>
      </c>
      <c r="I162" s="17" t="s">
        <v>1138</v>
      </c>
      <c r="J162" s="17" t="s">
        <v>1140</v>
      </c>
      <c r="K162" s="17" t="s">
        <v>194</v>
      </c>
      <c r="L162" s="21">
        <v>0.8</v>
      </c>
      <c r="M162" s="26">
        <v>0.8</v>
      </c>
      <c r="N162" s="21">
        <v>1</v>
      </c>
      <c r="O162" s="22" t="s">
        <v>1141</v>
      </c>
      <c r="P162" s="23">
        <v>0</v>
      </c>
      <c r="Q162" s="23">
        <v>2016</v>
      </c>
      <c r="R162" s="23">
        <v>0.7</v>
      </c>
      <c r="S162" s="23">
        <v>0.45</v>
      </c>
      <c r="T162" s="23">
        <v>0.45</v>
      </c>
      <c r="U162" s="23">
        <v>0.45</v>
      </c>
      <c r="V162" s="23">
        <v>0.8</v>
      </c>
      <c r="W162" s="23">
        <v>0.44800000000000001</v>
      </c>
      <c r="X162" s="23">
        <v>1</v>
      </c>
      <c r="Y162" s="23">
        <v>0.44800000000000001</v>
      </c>
      <c r="Z162" s="23">
        <v>1</v>
      </c>
      <c r="AA162" s="23">
        <v>0.44800000000000001</v>
      </c>
      <c r="AB162" s="23">
        <v>1</v>
      </c>
      <c r="AC162" s="23">
        <v>0.8</v>
      </c>
      <c r="AD162" s="23">
        <v>1</v>
      </c>
      <c r="AE162" s="23">
        <v>0.8</v>
      </c>
      <c r="AF162" s="23">
        <v>1</v>
      </c>
      <c r="AG162" s="23">
        <v>0.44800000000000001</v>
      </c>
      <c r="AH162" s="23">
        <v>0.44800000000000001</v>
      </c>
      <c r="AI162" s="23">
        <v>0.44800000000000001</v>
      </c>
      <c r="AJ162" s="23">
        <v>0.8</v>
      </c>
      <c r="AK162" s="23">
        <v>0.8</v>
      </c>
      <c r="AL162" s="23">
        <v>0.99555555555555553</v>
      </c>
      <c r="AM162" s="23">
        <v>0.99555555555555553</v>
      </c>
      <c r="AN162" s="23">
        <v>0.99555555555555553</v>
      </c>
      <c r="AO162" s="23">
        <v>1</v>
      </c>
      <c r="AP162" s="23">
        <v>1</v>
      </c>
      <c r="AQ162" s="23">
        <v>0.9</v>
      </c>
      <c r="AR162" s="23">
        <v>1</v>
      </c>
      <c r="AS162" s="23">
        <v>1</v>
      </c>
      <c r="AT162" s="23" t="s">
        <v>131</v>
      </c>
      <c r="AU162" s="23" t="s">
        <v>50</v>
      </c>
      <c r="AV162" s="23" t="s">
        <v>131</v>
      </c>
      <c r="AW162" s="23" t="s">
        <v>50</v>
      </c>
      <c r="AX162" s="23" t="s">
        <v>50</v>
      </c>
      <c r="AY162" s="23" t="s">
        <v>50</v>
      </c>
      <c r="AZ162" s="23" t="s">
        <v>50</v>
      </c>
      <c r="BA162" s="23" t="s">
        <v>50</v>
      </c>
      <c r="BB162" s="23" t="s">
        <v>50</v>
      </c>
      <c r="BC162" s="23" t="s">
        <v>132</v>
      </c>
      <c r="BD162" s="23" t="s">
        <v>133</v>
      </c>
      <c r="BE162" s="23" t="s">
        <v>171</v>
      </c>
      <c r="BF162" s="23" t="s">
        <v>1105</v>
      </c>
      <c r="BG162" s="23" t="s">
        <v>332</v>
      </c>
      <c r="BH162" s="24" t="s">
        <v>135</v>
      </c>
      <c r="BI162" s="17" t="s">
        <v>1543</v>
      </c>
    </row>
    <row r="163" spans="1:61" ht="56.25" customHeight="1" x14ac:dyDescent="0.25">
      <c r="A163" s="17" t="s">
        <v>1145</v>
      </c>
      <c r="B163" s="16" t="s">
        <v>1142</v>
      </c>
      <c r="C163" s="17" t="s">
        <v>1097</v>
      </c>
      <c r="D163" s="17" t="s">
        <v>121</v>
      </c>
      <c r="E163" s="17" t="s">
        <v>122</v>
      </c>
      <c r="F163" s="17" t="s">
        <v>419</v>
      </c>
      <c r="G163" s="17" t="s">
        <v>1143</v>
      </c>
      <c r="H163" s="17" t="s">
        <v>1144</v>
      </c>
      <c r="I163" s="17" t="s">
        <v>1145</v>
      </c>
      <c r="J163" s="17" t="s">
        <v>1146</v>
      </c>
      <c r="K163" s="17" t="s">
        <v>194</v>
      </c>
      <c r="L163" s="21">
        <v>0.7</v>
      </c>
      <c r="M163" s="26">
        <v>0.45</v>
      </c>
      <c r="N163" s="21">
        <v>0.6428571428571429</v>
      </c>
      <c r="O163" s="22" t="s">
        <v>1147</v>
      </c>
      <c r="P163" s="23">
        <v>0</v>
      </c>
      <c r="Q163" s="23">
        <v>2016</v>
      </c>
      <c r="R163" s="23">
        <v>0.45</v>
      </c>
      <c r="S163" s="23">
        <v>0.45</v>
      </c>
      <c r="T163" s="23">
        <v>0.45</v>
      </c>
      <c r="U163" s="23">
        <v>0.45</v>
      </c>
      <c r="V163" s="23">
        <v>0.7</v>
      </c>
      <c r="W163" s="23">
        <v>0.45</v>
      </c>
      <c r="X163" s="23">
        <v>1</v>
      </c>
      <c r="Y163" s="23">
        <v>0.45</v>
      </c>
      <c r="Z163" s="23">
        <v>1</v>
      </c>
      <c r="AA163" s="23">
        <v>0.45</v>
      </c>
      <c r="AB163" s="23">
        <v>1</v>
      </c>
      <c r="AC163" s="23">
        <v>0.45</v>
      </c>
      <c r="AD163" s="23">
        <v>1</v>
      </c>
      <c r="AE163" s="23">
        <v>0.45</v>
      </c>
      <c r="AF163" s="23">
        <v>1</v>
      </c>
      <c r="AG163" s="23">
        <v>0.45</v>
      </c>
      <c r="AH163" s="23">
        <v>0.45</v>
      </c>
      <c r="AI163" s="23">
        <v>0.45</v>
      </c>
      <c r="AJ163" s="23">
        <v>0.45</v>
      </c>
      <c r="AK163" s="23">
        <v>0.45</v>
      </c>
      <c r="AL163" s="23">
        <v>1</v>
      </c>
      <c r="AM163" s="23">
        <v>1</v>
      </c>
      <c r="AN163" s="23">
        <v>1</v>
      </c>
      <c r="AO163" s="23">
        <v>0.6428571428571429</v>
      </c>
      <c r="AP163" s="23">
        <v>0.6428571428571429</v>
      </c>
      <c r="AQ163" s="23">
        <v>0.8</v>
      </c>
      <c r="AR163" s="23">
        <v>0.9</v>
      </c>
      <c r="AS163" s="23">
        <v>0.9</v>
      </c>
      <c r="AT163" s="23" t="s">
        <v>131</v>
      </c>
      <c r="AU163" s="23" t="s">
        <v>50</v>
      </c>
      <c r="AV163" s="23" t="s">
        <v>131</v>
      </c>
      <c r="AW163" s="23" t="s">
        <v>50</v>
      </c>
      <c r="AX163" s="23" t="s">
        <v>50</v>
      </c>
      <c r="AY163" s="23" t="s">
        <v>50</v>
      </c>
      <c r="AZ163" s="23" t="s">
        <v>50</v>
      </c>
      <c r="BA163" s="23" t="s">
        <v>50</v>
      </c>
      <c r="BB163" s="23" t="s">
        <v>50</v>
      </c>
      <c r="BC163" s="23" t="s">
        <v>132</v>
      </c>
      <c r="BD163" s="23" t="s">
        <v>133</v>
      </c>
      <c r="BE163" s="23" t="s">
        <v>171</v>
      </c>
      <c r="BF163" s="23" t="s">
        <v>1105</v>
      </c>
      <c r="BG163" s="23" t="s">
        <v>332</v>
      </c>
      <c r="BH163" s="24" t="s">
        <v>135</v>
      </c>
      <c r="BI163" s="17" t="s">
        <v>1544</v>
      </c>
    </row>
    <row r="164" spans="1:61" ht="56.25" customHeight="1" x14ac:dyDescent="0.25">
      <c r="A164" s="17" t="s">
        <v>1151</v>
      </c>
      <c r="B164" s="16">
        <v>153</v>
      </c>
      <c r="C164" s="17" t="s">
        <v>1148</v>
      </c>
      <c r="D164" s="17" t="s">
        <v>752</v>
      </c>
      <c r="E164" s="17" t="s">
        <v>1007</v>
      </c>
      <c r="F164" s="30" t="s">
        <v>1149</v>
      </c>
      <c r="G164" s="17" t="s">
        <v>1150</v>
      </c>
      <c r="H164" s="17" t="s">
        <v>1151</v>
      </c>
      <c r="I164" s="17" t="s">
        <v>1151</v>
      </c>
      <c r="J164" s="17" t="s">
        <v>1152</v>
      </c>
      <c r="K164" s="17" t="s">
        <v>1153</v>
      </c>
      <c r="L164" s="21">
        <v>1</v>
      </c>
      <c r="M164" s="21">
        <v>1</v>
      </c>
      <c r="N164" s="21">
        <v>1</v>
      </c>
      <c r="O164" s="22" t="s">
        <v>1154</v>
      </c>
      <c r="P164" s="23" t="s">
        <v>130</v>
      </c>
      <c r="Q164" s="23">
        <v>2016</v>
      </c>
      <c r="R164" s="23" t="s">
        <v>130</v>
      </c>
      <c r="S164" s="23">
        <v>1</v>
      </c>
      <c r="T164" s="23">
        <v>1</v>
      </c>
      <c r="U164" s="23">
        <v>1</v>
      </c>
      <c r="V164" s="23">
        <v>1</v>
      </c>
      <c r="W164" s="23">
        <v>28</v>
      </c>
      <c r="X164" s="23">
        <v>28</v>
      </c>
      <c r="Y164" s="23">
        <v>54</v>
      </c>
      <c r="Z164" s="23">
        <v>54</v>
      </c>
      <c r="AA164" s="23">
        <v>49</v>
      </c>
      <c r="AB164" s="23">
        <v>49</v>
      </c>
      <c r="AC164" s="23">
        <v>39</v>
      </c>
      <c r="AD164" s="23">
        <v>39</v>
      </c>
      <c r="AE164" s="23">
        <v>1</v>
      </c>
      <c r="AF164" s="23">
        <v>1</v>
      </c>
      <c r="AG164" s="23">
        <v>1</v>
      </c>
      <c r="AH164" s="23">
        <v>1</v>
      </c>
      <c r="AI164" s="23">
        <v>1</v>
      </c>
      <c r="AJ164" s="23">
        <v>1</v>
      </c>
      <c r="AK164" s="23">
        <v>1</v>
      </c>
      <c r="AL164" s="23">
        <v>1</v>
      </c>
      <c r="AM164" s="23">
        <v>1</v>
      </c>
      <c r="AN164" s="23">
        <v>1</v>
      </c>
      <c r="AO164" s="23">
        <v>1</v>
      </c>
      <c r="AP164" s="23">
        <v>1</v>
      </c>
      <c r="AQ164" s="23">
        <v>1</v>
      </c>
      <c r="AR164" s="23">
        <v>1</v>
      </c>
      <c r="AS164" s="23">
        <v>1</v>
      </c>
      <c r="AT164" s="23" t="s">
        <v>49</v>
      </c>
      <c r="AU164" s="23" t="s">
        <v>49</v>
      </c>
      <c r="AV164" s="23" t="s">
        <v>131</v>
      </c>
      <c r="AW164" s="23" t="s">
        <v>49</v>
      </c>
      <c r="AX164" s="23" t="s">
        <v>49</v>
      </c>
      <c r="AY164" s="23" t="s">
        <v>49</v>
      </c>
      <c r="AZ164" s="23" t="s">
        <v>49</v>
      </c>
      <c r="BA164" s="23" t="s">
        <v>49</v>
      </c>
      <c r="BB164" s="23" t="s">
        <v>49</v>
      </c>
      <c r="BC164" s="23" t="s">
        <v>132</v>
      </c>
      <c r="BD164" s="23" t="s">
        <v>144</v>
      </c>
      <c r="BE164" s="23" t="s">
        <v>171</v>
      </c>
      <c r="BF164" s="23"/>
      <c r="BG164" s="23" t="s">
        <v>332</v>
      </c>
      <c r="BH164" s="24" t="s">
        <v>135</v>
      </c>
      <c r="BI164" s="17" t="s">
        <v>1545</v>
      </c>
    </row>
    <row r="165" spans="1:61" ht="56.25" customHeight="1" x14ac:dyDescent="0.25">
      <c r="A165" s="17" t="s">
        <v>1155</v>
      </c>
      <c r="B165" s="16">
        <v>154</v>
      </c>
      <c r="C165" s="17" t="s">
        <v>1148</v>
      </c>
      <c r="D165" s="17" t="s">
        <v>752</v>
      </c>
      <c r="E165" s="17" t="s">
        <v>1007</v>
      </c>
      <c r="F165" s="30" t="s">
        <v>1149</v>
      </c>
      <c r="G165" s="17" t="s">
        <v>1150</v>
      </c>
      <c r="H165" s="17" t="s">
        <v>1155</v>
      </c>
      <c r="I165" s="17" t="s">
        <v>1155</v>
      </c>
      <c r="J165" s="17" t="s">
        <v>1156</v>
      </c>
      <c r="K165" s="17" t="s">
        <v>1157</v>
      </c>
      <c r="L165" s="21">
        <v>1</v>
      </c>
      <c r="M165" s="21">
        <v>1</v>
      </c>
      <c r="N165" s="21">
        <v>1</v>
      </c>
      <c r="O165" s="22" t="s">
        <v>1158</v>
      </c>
      <c r="P165" s="23" t="s">
        <v>130</v>
      </c>
      <c r="Q165" s="23">
        <v>2016</v>
      </c>
      <c r="R165" s="23" t="s">
        <v>130</v>
      </c>
      <c r="S165" s="23">
        <v>1</v>
      </c>
      <c r="T165" s="23">
        <v>1</v>
      </c>
      <c r="U165" s="23">
        <v>1</v>
      </c>
      <c r="V165" s="23">
        <v>1</v>
      </c>
      <c r="W165" s="23">
        <v>3</v>
      </c>
      <c r="X165" s="23">
        <v>3</v>
      </c>
      <c r="Y165" s="23">
        <v>4</v>
      </c>
      <c r="Z165" s="23">
        <v>4</v>
      </c>
      <c r="AA165" s="23">
        <v>5</v>
      </c>
      <c r="AB165" s="23">
        <v>5</v>
      </c>
      <c r="AC165" s="23">
        <v>5</v>
      </c>
      <c r="AD165" s="23">
        <v>5</v>
      </c>
      <c r="AE165" s="23">
        <v>17</v>
      </c>
      <c r="AF165" s="23">
        <v>17</v>
      </c>
      <c r="AG165" s="23">
        <v>1</v>
      </c>
      <c r="AH165" s="23">
        <v>1</v>
      </c>
      <c r="AI165" s="23">
        <v>1</v>
      </c>
      <c r="AJ165" s="23">
        <v>1</v>
      </c>
      <c r="AK165" s="23">
        <v>1</v>
      </c>
      <c r="AL165" s="23">
        <v>1</v>
      </c>
      <c r="AM165" s="23">
        <v>1</v>
      </c>
      <c r="AN165" s="23">
        <v>1</v>
      </c>
      <c r="AO165" s="23">
        <v>1</v>
      </c>
      <c r="AP165" s="23">
        <v>1</v>
      </c>
      <c r="AQ165" s="23">
        <v>1</v>
      </c>
      <c r="AR165" s="23">
        <v>1</v>
      </c>
      <c r="AS165" s="23">
        <v>1</v>
      </c>
      <c r="AT165" s="23" t="s">
        <v>49</v>
      </c>
      <c r="AU165" s="23" t="s">
        <v>49</v>
      </c>
      <c r="AV165" s="23" t="s">
        <v>131</v>
      </c>
      <c r="AW165" s="23" t="s">
        <v>49</v>
      </c>
      <c r="AX165" s="23" t="s">
        <v>49</v>
      </c>
      <c r="AY165" s="23" t="s">
        <v>49</v>
      </c>
      <c r="AZ165" s="23" t="s">
        <v>49</v>
      </c>
      <c r="BA165" s="23" t="s">
        <v>49</v>
      </c>
      <c r="BB165" s="23" t="s">
        <v>49</v>
      </c>
      <c r="BC165" s="23" t="s">
        <v>132</v>
      </c>
      <c r="BD165" s="23" t="s">
        <v>144</v>
      </c>
      <c r="BE165" s="23" t="s">
        <v>171</v>
      </c>
      <c r="BF165" s="23"/>
      <c r="BG165" s="23" t="s">
        <v>332</v>
      </c>
      <c r="BH165" s="24" t="s">
        <v>135</v>
      </c>
      <c r="BI165" s="17" t="s">
        <v>1546</v>
      </c>
    </row>
    <row r="166" spans="1:61" ht="56.25" customHeight="1" x14ac:dyDescent="0.25">
      <c r="A166" s="17" t="s">
        <v>1160</v>
      </c>
      <c r="B166" s="16">
        <v>155</v>
      </c>
      <c r="C166" s="17" t="s">
        <v>1148</v>
      </c>
      <c r="D166" s="17" t="s">
        <v>752</v>
      </c>
      <c r="E166" s="17" t="s">
        <v>1007</v>
      </c>
      <c r="F166" s="30" t="s">
        <v>1149</v>
      </c>
      <c r="G166" s="17" t="s">
        <v>1150</v>
      </c>
      <c r="H166" s="17" t="s">
        <v>1159</v>
      </c>
      <c r="I166" s="17" t="s">
        <v>1160</v>
      </c>
      <c r="J166" s="17" t="s">
        <v>1161</v>
      </c>
      <c r="K166" s="17" t="s">
        <v>1162</v>
      </c>
      <c r="L166" s="19">
        <v>1</v>
      </c>
      <c r="M166" s="20">
        <v>1</v>
      </c>
      <c r="N166" s="21">
        <v>1</v>
      </c>
      <c r="O166" s="22" t="s">
        <v>1163</v>
      </c>
      <c r="P166" s="23" t="s">
        <v>130</v>
      </c>
      <c r="Q166" s="23">
        <v>2016</v>
      </c>
      <c r="R166" s="23" t="s">
        <v>130</v>
      </c>
      <c r="S166" s="23">
        <v>0</v>
      </c>
      <c r="T166" s="23">
        <v>0</v>
      </c>
      <c r="U166" s="23">
        <v>0</v>
      </c>
      <c r="V166" s="23">
        <v>1</v>
      </c>
      <c r="W166" s="23">
        <v>0</v>
      </c>
      <c r="X166" s="23">
        <v>0</v>
      </c>
      <c r="Y166" s="23">
        <v>0</v>
      </c>
      <c r="Z166" s="23">
        <v>0</v>
      </c>
      <c r="AA166" s="23">
        <v>0</v>
      </c>
      <c r="AB166" s="23">
        <v>0</v>
      </c>
      <c r="AC166" s="23">
        <v>1</v>
      </c>
      <c r="AD166" s="23">
        <v>0</v>
      </c>
      <c r="AE166" s="23">
        <v>1</v>
      </c>
      <c r="AF166" s="23">
        <v>0</v>
      </c>
      <c r="AG166" s="23">
        <v>0</v>
      </c>
      <c r="AH166" s="23">
        <v>0</v>
      </c>
      <c r="AI166" s="23">
        <v>0</v>
      </c>
      <c r="AJ166" s="23">
        <v>1</v>
      </c>
      <c r="AK166" s="23">
        <v>1</v>
      </c>
      <c r="AL166" s="23" t="e">
        <v>#DIV/0!</v>
      </c>
      <c r="AM166" s="23" t="e">
        <v>#DIV/0!</v>
      </c>
      <c r="AN166" s="23" t="e">
        <v>#DIV/0!</v>
      </c>
      <c r="AO166" s="23">
        <v>1</v>
      </c>
      <c r="AP166" s="23">
        <v>1</v>
      </c>
      <c r="AQ166" s="23">
        <v>0</v>
      </c>
      <c r="AR166" s="23">
        <v>0</v>
      </c>
      <c r="AS166" s="23">
        <v>0</v>
      </c>
      <c r="AT166" s="23" t="s">
        <v>49</v>
      </c>
      <c r="AU166" s="23" t="s">
        <v>49</v>
      </c>
      <c r="AV166" s="23" t="s">
        <v>131</v>
      </c>
      <c r="AW166" s="23" t="s">
        <v>49</v>
      </c>
      <c r="AX166" s="23" t="s">
        <v>49</v>
      </c>
      <c r="AY166" s="23" t="s">
        <v>49</v>
      </c>
      <c r="AZ166" s="23" t="s">
        <v>49</v>
      </c>
      <c r="BA166" s="23" t="s">
        <v>49</v>
      </c>
      <c r="BB166" s="23" t="s">
        <v>49</v>
      </c>
      <c r="BC166" s="23" t="s">
        <v>132</v>
      </c>
      <c r="BD166" s="23" t="s">
        <v>164</v>
      </c>
      <c r="BE166" s="23" t="s">
        <v>35</v>
      </c>
      <c r="BF166" s="23"/>
      <c r="BG166" s="23" t="s">
        <v>332</v>
      </c>
      <c r="BH166" s="24" t="s">
        <v>135</v>
      </c>
      <c r="BI166" s="17" t="s">
        <v>1547</v>
      </c>
    </row>
    <row r="167" spans="1:61" ht="56.25" customHeight="1" x14ac:dyDescent="0.25">
      <c r="A167" s="17" t="s">
        <v>1164</v>
      </c>
      <c r="B167" s="16">
        <v>156</v>
      </c>
      <c r="C167" s="17" t="s">
        <v>1148</v>
      </c>
      <c r="D167" s="17" t="s">
        <v>752</v>
      </c>
      <c r="E167" s="17" t="s">
        <v>1007</v>
      </c>
      <c r="F167" s="30" t="s">
        <v>1149</v>
      </c>
      <c r="G167" s="17" t="s">
        <v>1150</v>
      </c>
      <c r="H167" s="17" t="s">
        <v>1164</v>
      </c>
      <c r="I167" s="17" t="s">
        <v>1164</v>
      </c>
      <c r="J167" s="17" t="s">
        <v>1165</v>
      </c>
      <c r="K167" s="17" t="s">
        <v>1166</v>
      </c>
      <c r="L167" s="26">
        <v>1</v>
      </c>
      <c r="M167" s="21">
        <v>1</v>
      </c>
      <c r="N167" s="21">
        <v>1</v>
      </c>
      <c r="O167" s="22" t="s">
        <v>1167</v>
      </c>
      <c r="P167" s="23" t="s">
        <v>130</v>
      </c>
      <c r="Q167" s="23">
        <v>2016</v>
      </c>
      <c r="R167" s="23" t="s">
        <v>130</v>
      </c>
      <c r="S167" s="23">
        <v>1</v>
      </c>
      <c r="T167" s="23">
        <v>1</v>
      </c>
      <c r="U167" s="23">
        <v>1</v>
      </c>
      <c r="V167" s="23">
        <v>1</v>
      </c>
      <c r="W167" s="23">
        <v>16</v>
      </c>
      <c r="X167" s="23">
        <v>16</v>
      </c>
      <c r="Y167" s="23">
        <v>14</v>
      </c>
      <c r="Z167" s="23">
        <v>14</v>
      </c>
      <c r="AA167" s="23">
        <v>90</v>
      </c>
      <c r="AB167" s="23">
        <v>90</v>
      </c>
      <c r="AC167" s="23">
        <v>622</v>
      </c>
      <c r="AD167" s="23">
        <v>622</v>
      </c>
      <c r="AE167" s="23">
        <v>742</v>
      </c>
      <c r="AF167" s="23">
        <v>742</v>
      </c>
      <c r="AG167" s="23">
        <v>1</v>
      </c>
      <c r="AH167" s="23">
        <v>1</v>
      </c>
      <c r="AI167" s="23">
        <v>1</v>
      </c>
      <c r="AJ167" s="23">
        <v>1</v>
      </c>
      <c r="AK167" s="23">
        <v>1</v>
      </c>
      <c r="AL167" s="23">
        <v>1</v>
      </c>
      <c r="AM167" s="23">
        <v>1</v>
      </c>
      <c r="AN167" s="23">
        <v>1</v>
      </c>
      <c r="AO167" s="23">
        <v>1</v>
      </c>
      <c r="AP167" s="23">
        <v>1</v>
      </c>
      <c r="AQ167" s="23">
        <v>1</v>
      </c>
      <c r="AR167" s="23">
        <v>1</v>
      </c>
      <c r="AS167" s="23">
        <v>1</v>
      </c>
      <c r="AT167" s="23" t="s">
        <v>49</v>
      </c>
      <c r="AU167" s="23" t="s">
        <v>49</v>
      </c>
      <c r="AV167" s="23" t="s">
        <v>131</v>
      </c>
      <c r="AW167" s="23" t="s">
        <v>49</v>
      </c>
      <c r="AX167" s="23" t="s">
        <v>49</v>
      </c>
      <c r="AY167" s="23" t="s">
        <v>49</v>
      </c>
      <c r="AZ167" s="23" t="s">
        <v>49</v>
      </c>
      <c r="BA167" s="23" t="s">
        <v>49</v>
      </c>
      <c r="BB167" s="23" t="s">
        <v>49</v>
      </c>
      <c r="BC167" s="23" t="s">
        <v>132</v>
      </c>
      <c r="BD167" s="23" t="s">
        <v>144</v>
      </c>
      <c r="BE167" s="23" t="s">
        <v>171</v>
      </c>
      <c r="BF167" s="23"/>
      <c r="BG167" s="23" t="s">
        <v>332</v>
      </c>
      <c r="BH167" s="24" t="s">
        <v>135</v>
      </c>
      <c r="BI167" s="17" t="s">
        <v>1548</v>
      </c>
    </row>
    <row r="168" spans="1:61" ht="56.25" customHeight="1" x14ac:dyDescent="0.25">
      <c r="A168" s="17" t="s">
        <v>1169</v>
      </c>
      <c r="B168" s="16">
        <v>157</v>
      </c>
      <c r="C168" s="17" t="s">
        <v>1148</v>
      </c>
      <c r="D168" s="17" t="s">
        <v>752</v>
      </c>
      <c r="E168" s="17" t="s">
        <v>1007</v>
      </c>
      <c r="F168" s="30" t="s">
        <v>1149</v>
      </c>
      <c r="G168" s="17" t="s">
        <v>1168</v>
      </c>
      <c r="H168" s="17" t="s">
        <v>1169</v>
      </c>
      <c r="I168" s="17" t="s">
        <v>1169</v>
      </c>
      <c r="J168" s="17" t="s">
        <v>1170</v>
      </c>
      <c r="K168" s="17" t="s">
        <v>1171</v>
      </c>
      <c r="L168" s="19">
        <v>1</v>
      </c>
      <c r="M168" s="20">
        <v>1</v>
      </c>
      <c r="N168" s="21">
        <v>1</v>
      </c>
      <c r="O168" s="22" t="s">
        <v>1172</v>
      </c>
      <c r="P168" s="23" t="s">
        <v>130</v>
      </c>
      <c r="Q168" s="23">
        <v>2016</v>
      </c>
      <c r="R168" s="23" t="s">
        <v>130</v>
      </c>
      <c r="S168" s="23">
        <v>0</v>
      </c>
      <c r="T168" s="23">
        <v>0</v>
      </c>
      <c r="U168" s="23">
        <v>0</v>
      </c>
      <c r="V168" s="23">
        <v>1</v>
      </c>
      <c r="W168" s="23">
        <v>0</v>
      </c>
      <c r="X168" s="23">
        <v>0</v>
      </c>
      <c r="Y168" s="23">
        <v>0</v>
      </c>
      <c r="Z168" s="23">
        <v>0</v>
      </c>
      <c r="AA168" s="23">
        <v>0</v>
      </c>
      <c r="AB168" s="23">
        <v>0</v>
      </c>
      <c r="AC168" s="23">
        <v>1</v>
      </c>
      <c r="AD168" s="23">
        <v>1</v>
      </c>
      <c r="AE168" s="23">
        <v>1</v>
      </c>
      <c r="AF168" s="23">
        <v>1</v>
      </c>
      <c r="AG168" s="23">
        <v>0</v>
      </c>
      <c r="AH168" s="23">
        <v>0</v>
      </c>
      <c r="AI168" s="23">
        <v>0</v>
      </c>
      <c r="AJ168" s="23">
        <v>1</v>
      </c>
      <c r="AK168" s="23">
        <v>1</v>
      </c>
      <c r="AL168" s="23" t="e">
        <v>#DIV/0!</v>
      </c>
      <c r="AM168" s="23" t="e">
        <v>#DIV/0!</v>
      </c>
      <c r="AN168" s="23" t="e">
        <v>#DIV/0!</v>
      </c>
      <c r="AO168" s="23">
        <v>1</v>
      </c>
      <c r="AP168" s="23">
        <v>1</v>
      </c>
      <c r="AQ168" s="23">
        <v>0</v>
      </c>
      <c r="AR168" s="23">
        <v>0</v>
      </c>
      <c r="AS168" s="23">
        <v>0</v>
      </c>
      <c r="AT168" s="23" t="s">
        <v>49</v>
      </c>
      <c r="AU168" s="23" t="s">
        <v>49</v>
      </c>
      <c r="AV168" s="23" t="s">
        <v>131</v>
      </c>
      <c r="AW168" s="23" t="s">
        <v>49</v>
      </c>
      <c r="AX168" s="23" t="s">
        <v>49</v>
      </c>
      <c r="AY168" s="23" t="s">
        <v>49</v>
      </c>
      <c r="AZ168" s="23" t="s">
        <v>49</v>
      </c>
      <c r="BA168" s="23" t="s">
        <v>49</v>
      </c>
      <c r="BB168" s="23" t="s">
        <v>49</v>
      </c>
      <c r="BC168" s="23" t="s">
        <v>132</v>
      </c>
      <c r="BD168" s="23" t="s">
        <v>164</v>
      </c>
      <c r="BE168" s="23" t="s">
        <v>35</v>
      </c>
      <c r="BF168" s="23"/>
      <c r="BG168" s="23" t="s">
        <v>332</v>
      </c>
      <c r="BH168" s="24" t="s">
        <v>135</v>
      </c>
      <c r="BI168" s="17" t="s">
        <v>1549</v>
      </c>
    </row>
    <row r="169" spans="1:61" ht="56.25" customHeight="1" x14ac:dyDescent="0.25">
      <c r="A169" s="17" t="s">
        <v>1173</v>
      </c>
      <c r="B169" s="16">
        <v>158</v>
      </c>
      <c r="C169" s="17" t="s">
        <v>1148</v>
      </c>
      <c r="D169" s="17" t="s">
        <v>752</v>
      </c>
      <c r="E169" s="17" t="s">
        <v>1007</v>
      </c>
      <c r="F169" s="30" t="s">
        <v>1149</v>
      </c>
      <c r="G169" s="17" t="s">
        <v>1168</v>
      </c>
      <c r="H169" s="17" t="s">
        <v>1173</v>
      </c>
      <c r="I169" s="17" t="s">
        <v>1173</v>
      </c>
      <c r="J169" s="17" t="s">
        <v>1174</v>
      </c>
      <c r="K169" s="17" t="s">
        <v>1175</v>
      </c>
      <c r="L169" s="19">
        <v>1</v>
      </c>
      <c r="M169" s="20">
        <v>1</v>
      </c>
      <c r="N169" s="21">
        <v>1</v>
      </c>
      <c r="O169" s="22" t="s">
        <v>1176</v>
      </c>
      <c r="P169" s="23" t="s">
        <v>130</v>
      </c>
      <c r="Q169" s="23">
        <v>2016</v>
      </c>
      <c r="R169" s="23" t="s">
        <v>130</v>
      </c>
      <c r="S169" s="23">
        <v>0</v>
      </c>
      <c r="T169" s="23">
        <v>0</v>
      </c>
      <c r="U169" s="23">
        <v>0</v>
      </c>
      <c r="V169" s="23">
        <v>1</v>
      </c>
      <c r="W169" s="23">
        <v>0</v>
      </c>
      <c r="X169" s="23">
        <v>0</v>
      </c>
      <c r="Y169" s="23">
        <v>0</v>
      </c>
      <c r="Z169" s="23">
        <v>0</v>
      </c>
      <c r="AA169" s="23">
        <v>0</v>
      </c>
      <c r="AB169" s="23">
        <v>0</v>
      </c>
      <c r="AC169" s="23">
        <v>1</v>
      </c>
      <c r="AD169" s="23">
        <v>1</v>
      </c>
      <c r="AE169" s="23">
        <v>1</v>
      </c>
      <c r="AF169" s="23">
        <v>1</v>
      </c>
      <c r="AG169" s="23">
        <v>0</v>
      </c>
      <c r="AH169" s="23">
        <v>0</v>
      </c>
      <c r="AI169" s="23">
        <v>0</v>
      </c>
      <c r="AJ169" s="23">
        <v>1</v>
      </c>
      <c r="AK169" s="23">
        <v>1</v>
      </c>
      <c r="AL169" s="23" t="e">
        <v>#DIV/0!</v>
      </c>
      <c r="AM169" s="23" t="e">
        <v>#DIV/0!</v>
      </c>
      <c r="AN169" s="23" t="e">
        <v>#DIV/0!</v>
      </c>
      <c r="AO169" s="23">
        <v>1</v>
      </c>
      <c r="AP169" s="23">
        <v>1</v>
      </c>
      <c r="AQ169" s="23">
        <v>0</v>
      </c>
      <c r="AR169" s="23">
        <v>0</v>
      </c>
      <c r="AS169" s="23">
        <v>0</v>
      </c>
      <c r="AT169" s="23" t="s">
        <v>49</v>
      </c>
      <c r="AU169" s="23" t="s">
        <v>49</v>
      </c>
      <c r="AV169" s="23" t="s">
        <v>131</v>
      </c>
      <c r="AW169" s="23" t="s">
        <v>49</v>
      </c>
      <c r="AX169" s="23" t="s">
        <v>49</v>
      </c>
      <c r="AY169" s="23" t="s">
        <v>49</v>
      </c>
      <c r="AZ169" s="23" t="s">
        <v>49</v>
      </c>
      <c r="BA169" s="23" t="s">
        <v>49</v>
      </c>
      <c r="BB169" s="23" t="s">
        <v>49</v>
      </c>
      <c r="BC169" s="23" t="s">
        <v>132</v>
      </c>
      <c r="BD169" s="23" t="s">
        <v>164</v>
      </c>
      <c r="BE169" s="23" t="s">
        <v>35</v>
      </c>
      <c r="BF169" s="23"/>
      <c r="BG169" s="23" t="s">
        <v>332</v>
      </c>
      <c r="BH169" s="24" t="s">
        <v>135</v>
      </c>
      <c r="BI169" s="17" t="s">
        <v>1550</v>
      </c>
    </row>
    <row r="170" spans="1:61" ht="56.25" customHeight="1" x14ac:dyDescent="0.25">
      <c r="A170" s="17" t="s">
        <v>1177</v>
      </c>
      <c r="B170" s="16">
        <v>159</v>
      </c>
      <c r="C170" s="17" t="s">
        <v>1148</v>
      </c>
      <c r="D170" s="17" t="s">
        <v>752</v>
      </c>
      <c r="E170" s="17" t="s">
        <v>1007</v>
      </c>
      <c r="F170" s="30" t="s">
        <v>1149</v>
      </c>
      <c r="G170" s="17" t="s">
        <v>1168</v>
      </c>
      <c r="H170" s="17" t="s">
        <v>1177</v>
      </c>
      <c r="I170" s="17" t="s">
        <v>1177</v>
      </c>
      <c r="J170" s="17" t="s">
        <v>1178</v>
      </c>
      <c r="K170" s="17" t="s">
        <v>1179</v>
      </c>
      <c r="L170" s="21">
        <v>1</v>
      </c>
      <c r="M170" s="21">
        <v>1</v>
      </c>
      <c r="N170" s="21">
        <v>1</v>
      </c>
      <c r="O170" s="22" t="s">
        <v>1180</v>
      </c>
      <c r="P170" s="23" t="s">
        <v>130</v>
      </c>
      <c r="Q170" s="23">
        <v>2016</v>
      </c>
      <c r="R170" s="23" t="s">
        <v>130</v>
      </c>
      <c r="S170" s="23">
        <v>1</v>
      </c>
      <c r="T170" s="23">
        <v>1</v>
      </c>
      <c r="U170" s="23">
        <v>1</v>
      </c>
      <c r="V170" s="23">
        <v>1</v>
      </c>
      <c r="W170" s="23">
        <v>112</v>
      </c>
      <c r="X170" s="23">
        <v>112</v>
      </c>
      <c r="Y170" s="23">
        <v>83</v>
      </c>
      <c r="Z170" s="23">
        <v>83</v>
      </c>
      <c r="AA170" s="23">
        <v>84</v>
      </c>
      <c r="AB170" s="23">
        <v>84</v>
      </c>
      <c r="AC170" s="23">
        <v>62</v>
      </c>
      <c r="AD170" s="23">
        <v>62</v>
      </c>
      <c r="AE170" s="23">
        <v>341</v>
      </c>
      <c r="AF170" s="23">
        <v>341</v>
      </c>
      <c r="AG170" s="23">
        <v>1</v>
      </c>
      <c r="AH170" s="23">
        <v>1</v>
      </c>
      <c r="AI170" s="23">
        <v>1</v>
      </c>
      <c r="AJ170" s="23">
        <v>1</v>
      </c>
      <c r="AK170" s="23">
        <v>1</v>
      </c>
      <c r="AL170" s="23">
        <v>1</v>
      </c>
      <c r="AM170" s="23">
        <v>1</v>
      </c>
      <c r="AN170" s="23">
        <v>1</v>
      </c>
      <c r="AO170" s="23">
        <v>1</v>
      </c>
      <c r="AP170" s="23">
        <v>1</v>
      </c>
      <c r="AQ170" s="23">
        <v>1</v>
      </c>
      <c r="AR170" s="23">
        <v>1</v>
      </c>
      <c r="AS170" s="23">
        <v>1</v>
      </c>
      <c r="AT170" s="23" t="s">
        <v>49</v>
      </c>
      <c r="AU170" s="23" t="s">
        <v>49</v>
      </c>
      <c r="AV170" s="23" t="s">
        <v>131</v>
      </c>
      <c r="AW170" s="23" t="s">
        <v>49</v>
      </c>
      <c r="AX170" s="23" t="s">
        <v>49</v>
      </c>
      <c r="AY170" s="23" t="s">
        <v>49</v>
      </c>
      <c r="AZ170" s="23" t="s">
        <v>49</v>
      </c>
      <c r="BA170" s="23" t="s">
        <v>49</v>
      </c>
      <c r="BB170" s="23" t="s">
        <v>49</v>
      </c>
      <c r="BC170" s="23" t="s">
        <v>132</v>
      </c>
      <c r="BD170" s="23" t="s">
        <v>144</v>
      </c>
      <c r="BE170" s="23" t="s">
        <v>171</v>
      </c>
      <c r="BF170" s="23"/>
      <c r="BG170" s="23" t="s">
        <v>332</v>
      </c>
      <c r="BH170" s="24" t="s">
        <v>135</v>
      </c>
      <c r="BI170" s="17" t="s">
        <v>1551</v>
      </c>
    </row>
    <row r="171" spans="1:61" ht="56.25" customHeight="1" x14ac:dyDescent="0.25">
      <c r="A171" s="53" t="s">
        <v>1184</v>
      </c>
      <c r="B171" s="16">
        <v>160</v>
      </c>
      <c r="C171" s="17" t="s">
        <v>1181</v>
      </c>
      <c r="D171" s="17" t="s">
        <v>752</v>
      </c>
      <c r="E171" s="17" t="s">
        <v>1007</v>
      </c>
      <c r="F171" s="17" t="s">
        <v>1067</v>
      </c>
      <c r="G171" s="17" t="s">
        <v>1182</v>
      </c>
      <c r="H171" s="17" t="s">
        <v>1183</v>
      </c>
      <c r="I171" s="53" t="s">
        <v>1184</v>
      </c>
      <c r="J171" s="17" t="s">
        <v>1185</v>
      </c>
      <c r="K171" s="17" t="s">
        <v>1186</v>
      </c>
      <c r="L171" s="17">
        <v>100</v>
      </c>
      <c r="M171" s="20">
        <v>188</v>
      </c>
      <c r="N171" s="21">
        <v>1.88</v>
      </c>
      <c r="O171" s="22" t="s">
        <v>1187</v>
      </c>
      <c r="P171" s="23">
        <v>0</v>
      </c>
      <c r="Q171" s="23">
        <v>2016</v>
      </c>
      <c r="R171" s="23">
        <v>0</v>
      </c>
      <c r="S171" s="23">
        <v>25</v>
      </c>
      <c r="T171" s="23">
        <v>25</v>
      </c>
      <c r="U171" s="23">
        <v>25</v>
      </c>
      <c r="V171" s="23">
        <v>25</v>
      </c>
      <c r="W171" s="23">
        <v>30</v>
      </c>
      <c r="X171" s="23">
        <v>0</v>
      </c>
      <c r="Y171" s="23">
        <v>36</v>
      </c>
      <c r="Z171" s="23">
        <v>0</v>
      </c>
      <c r="AA171" s="23">
        <v>45</v>
      </c>
      <c r="AB171" s="23">
        <v>0</v>
      </c>
      <c r="AC171" s="23">
        <v>77</v>
      </c>
      <c r="AD171" s="23">
        <v>0</v>
      </c>
      <c r="AE171" s="23">
        <v>188</v>
      </c>
      <c r="AF171" s="23">
        <v>1</v>
      </c>
      <c r="AG171" s="23">
        <v>30</v>
      </c>
      <c r="AH171" s="23">
        <v>36</v>
      </c>
      <c r="AI171" s="23">
        <v>45</v>
      </c>
      <c r="AJ171" s="23">
        <v>77</v>
      </c>
      <c r="AK171" s="23">
        <v>77</v>
      </c>
      <c r="AL171" s="23">
        <v>1.2</v>
      </c>
      <c r="AM171" s="23">
        <v>1.44</v>
      </c>
      <c r="AN171" s="23">
        <v>1.8</v>
      </c>
      <c r="AO171" s="23">
        <v>3.08</v>
      </c>
      <c r="AP171" s="23">
        <v>1.88</v>
      </c>
      <c r="AQ171" s="23">
        <v>100</v>
      </c>
      <c r="AR171" s="23">
        <v>100</v>
      </c>
      <c r="AS171" s="23">
        <v>100</v>
      </c>
      <c r="AT171" s="23" t="s">
        <v>49</v>
      </c>
      <c r="AU171" s="23" t="s">
        <v>49</v>
      </c>
      <c r="AV171" s="23" t="s">
        <v>131</v>
      </c>
      <c r="AW171" s="23" t="s">
        <v>49</v>
      </c>
      <c r="AX171" s="23" t="s">
        <v>49</v>
      </c>
      <c r="AY171" s="23" t="s">
        <v>49</v>
      </c>
      <c r="AZ171" s="23" t="s">
        <v>49</v>
      </c>
      <c r="BA171" s="23" t="s">
        <v>49</v>
      </c>
      <c r="BB171" s="23" t="s">
        <v>49</v>
      </c>
      <c r="BC171" s="23" t="s">
        <v>132</v>
      </c>
      <c r="BD171" s="23" t="s">
        <v>164</v>
      </c>
      <c r="BE171" s="23" t="s">
        <v>35</v>
      </c>
      <c r="BF171" s="23" t="s">
        <v>271</v>
      </c>
      <c r="BG171" s="23" t="s">
        <v>134</v>
      </c>
      <c r="BH171" s="24" t="s">
        <v>135</v>
      </c>
      <c r="BI171" s="17" t="s">
        <v>1552</v>
      </c>
    </row>
    <row r="172" spans="1:61" ht="56.25" customHeight="1" x14ac:dyDescent="0.25">
      <c r="A172" s="55" t="s">
        <v>1191</v>
      </c>
      <c r="B172" s="54">
        <v>161</v>
      </c>
      <c r="C172" s="55" t="s">
        <v>1188</v>
      </c>
      <c r="D172" s="55" t="s">
        <v>752</v>
      </c>
      <c r="E172" s="55" t="s">
        <v>753</v>
      </c>
      <c r="F172" s="17" t="s">
        <v>416</v>
      </c>
      <c r="G172" s="55" t="s">
        <v>1189</v>
      </c>
      <c r="H172" s="55" t="s">
        <v>1190</v>
      </c>
      <c r="I172" s="55" t="s">
        <v>1191</v>
      </c>
      <c r="J172" s="55" t="s">
        <v>1192</v>
      </c>
      <c r="K172" s="55" t="s">
        <v>1193</v>
      </c>
      <c r="L172" s="56">
        <v>0.85</v>
      </c>
      <c r="M172" s="26">
        <v>1.151470588235294</v>
      </c>
      <c r="N172" s="56">
        <v>1.3546712802768166</v>
      </c>
      <c r="O172" s="22" t="s">
        <v>1194</v>
      </c>
      <c r="P172" s="23" t="s">
        <v>130</v>
      </c>
      <c r="Q172" s="23">
        <v>2016</v>
      </c>
      <c r="R172" s="23" t="s">
        <v>130</v>
      </c>
      <c r="S172" s="23">
        <v>0.85</v>
      </c>
      <c r="T172" s="23">
        <v>0.85</v>
      </c>
      <c r="U172" s="23">
        <v>0.85</v>
      </c>
      <c r="V172" s="23">
        <v>0.85</v>
      </c>
      <c r="W172" s="23">
        <v>99.2</v>
      </c>
      <c r="X172" s="23">
        <v>85</v>
      </c>
      <c r="Y172" s="23">
        <v>96.8</v>
      </c>
      <c r="Z172" s="23">
        <v>85</v>
      </c>
      <c r="AA172" s="23">
        <v>96.82</v>
      </c>
      <c r="AB172" s="23">
        <v>85</v>
      </c>
      <c r="AC172" s="23">
        <v>98.68</v>
      </c>
      <c r="AD172" s="23">
        <v>85</v>
      </c>
      <c r="AE172" s="23">
        <v>97.875</v>
      </c>
      <c r="AF172" s="23">
        <v>85</v>
      </c>
      <c r="AG172" s="23">
        <v>1.1670588235294117</v>
      </c>
      <c r="AH172" s="23">
        <v>1.1388235294117646</v>
      </c>
      <c r="AI172" s="23">
        <v>1.1390588235294117</v>
      </c>
      <c r="AJ172" s="23">
        <v>1.1609411764705884</v>
      </c>
      <c r="AK172" s="23">
        <v>1.1609411764705884</v>
      </c>
      <c r="AL172" s="23">
        <v>1.3730103806228373</v>
      </c>
      <c r="AM172" s="23">
        <v>1.3397923875432525</v>
      </c>
      <c r="AN172" s="23">
        <v>1.3400692041522491</v>
      </c>
      <c r="AO172" s="23">
        <v>1.3658131487889276</v>
      </c>
      <c r="AP172" s="23">
        <v>1.3546712802768166</v>
      </c>
      <c r="AQ172" s="23">
        <v>0.85</v>
      </c>
      <c r="AR172" s="23">
        <v>0.85</v>
      </c>
      <c r="AS172" s="23">
        <v>0.85</v>
      </c>
      <c r="AT172" s="23"/>
      <c r="AU172" s="23"/>
      <c r="AV172" s="23" t="s">
        <v>131</v>
      </c>
      <c r="AW172" s="23"/>
      <c r="AX172" s="23"/>
      <c r="AY172" s="23"/>
      <c r="AZ172" s="23"/>
      <c r="BA172" s="23"/>
      <c r="BB172" s="23"/>
      <c r="BC172" s="23" t="s">
        <v>132</v>
      </c>
      <c r="BD172" s="23" t="s">
        <v>144</v>
      </c>
      <c r="BE172" s="23" t="s">
        <v>171</v>
      </c>
      <c r="BF172" s="23" t="s">
        <v>475</v>
      </c>
      <c r="BG172" s="23" t="s">
        <v>332</v>
      </c>
      <c r="BH172" s="24" t="s">
        <v>1195</v>
      </c>
      <c r="BI172" s="55" t="s">
        <v>1553</v>
      </c>
    </row>
    <row r="173" spans="1:61" ht="56.25" customHeight="1" x14ac:dyDescent="0.25">
      <c r="A173" s="30" t="s">
        <v>1199</v>
      </c>
      <c r="B173" s="16">
        <v>162</v>
      </c>
      <c r="C173" s="17" t="s">
        <v>1196</v>
      </c>
      <c r="D173" s="17" t="s">
        <v>121</v>
      </c>
      <c r="E173" s="17" t="s">
        <v>136</v>
      </c>
      <c r="F173" s="17" t="s">
        <v>284</v>
      </c>
      <c r="G173" s="17" t="s">
        <v>1197</v>
      </c>
      <c r="H173" s="17" t="s">
        <v>1198</v>
      </c>
      <c r="I173" s="30" t="s">
        <v>1199</v>
      </c>
      <c r="J173" s="17" t="s">
        <v>1200</v>
      </c>
      <c r="K173" s="17" t="s">
        <v>1201</v>
      </c>
      <c r="L173" s="21">
        <v>1</v>
      </c>
      <c r="M173" s="21">
        <v>1.02</v>
      </c>
      <c r="N173" s="21">
        <v>1.02</v>
      </c>
      <c r="O173" s="22" t="s">
        <v>1202</v>
      </c>
      <c r="P173" s="23">
        <v>0</v>
      </c>
      <c r="Q173" s="23">
        <v>2015</v>
      </c>
      <c r="R173" s="23">
        <v>0</v>
      </c>
      <c r="S173" s="23">
        <v>0</v>
      </c>
      <c r="T173" s="23">
        <v>0.87</v>
      </c>
      <c r="U173" s="23">
        <v>0.9</v>
      </c>
      <c r="V173" s="23">
        <v>1</v>
      </c>
      <c r="W173" s="23">
        <v>0</v>
      </c>
      <c r="X173" s="23">
        <v>0</v>
      </c>
      <c r="Y173" s="23">
        <v>3081</v>
      </c>
      <c r="Z173" s="23">
        <v>3525</v>
      </c>
      <c r="AA173" s="23">
        <v>3479</v>
      </c>
      <c r="AB173" s="23">
        <v>3660</v>
      </c>
      <c r="AC173" s="23">
        <v>4250</v>
      </c>
      <c r="AD173" s="23">
        <v>4165</v>
      </c>
      <c r="AE173" s="23">
        <v>3479</v>
      </c>
      <c r="AF173" s="23">
        <v>3660</v>
      </c>
      <c r="AG173" s="23" t="e">
        <v>#DIV/0!</v>
      </c>
      <c r="AH173" s="23">
        <v>0.87404255319148938</v>
      </c>
      <c r="AI173" s="23">
        <v>0.95054644808743172</v>
      </c>
      <c r="AJ173" s="23">
        <v>1.0204081632653061</v>
      </c>
      <c r="AK173" s="23">
        <v>1.0204081632653061</v>
      </c>
      <c r="AL173" s="23" t="e">
        <v>#DIV/0!</v>
      </c>
      <c r="AM173" s="23">
        <v>1.004646612863781</v>
      </c>
      <c r="AN173" s="23">
        <v>1.0561627200971464</v>
      </c>
      <c r="AO173" s="23">
        <v>1.0204081632653061</v>
      </c>
      <c r="AP173" s="23">
        <v>0.95054644808743172</v>
      </c>
      <c r="AQ173" s="23">
        <v>1</v>
      </c>
      <c r="AR173" s="23">
        <v>1</v>
      </c>
      <c r="AS173" s="23">
        <v>1</v>
      </c>
      <c r="AT173" s="23" t="s">
        <v>50</v>
      </c>
      <c r="AU173" s="23" t="s">
        <v>50</v>
      </c>
      <c r="AV173" s="23" t="s">
        <v>131</v>
      </c>
      <c r="AW173" s="23" t="s">
        <v>131</v>
      </c>
      <c r="AX173" s="23" t="s">
        <v>50</v>
      </c>
      <c r="AY173" s="23" t="s">
        <v>50</v>
      </c>
      <c r="AZ173" s="23" t="s">
        <v>50</v>
      </c>
      <c r="BA173" s="23" t="s">
        <v>50</v>
      </c>
      <c r="BB173" s="23" t="s">
        <v>50</v>
      </c>
      <c r="BC173" s="23" t="s">
        <v>1203</v>
      </c>
      <c r="BD173" s="23" t="s">
        <v>144</v>
      </c>
      <c r="BE173" s="23" t="s">
        <v>171</v>
      </c>
      <c r="BF173" s="23" t="s">
        <v>381</v>
      </c>
      <c r="BG173" s="23" t="s">
        <v>134</v>
      </c>
      <c r="BH173" s="24" t="s">
        <v>197</v>
      </c>
      <c r="BI173" s="17" t="s">
        <v>1554</v>
      </c>
    </row>
    <row r="174" spans="1:61" ht="56.25" customHeight="1" x14ac:dyDescent="0.25">
      <c r="A174" s="30" t="s">
        <v>1206</v>
      </c>
      <c r="B174" s="16">
        <v>163</v>
      </c>
      <c r="C174" s="17" t="s">
        <v>1196</v>
      </c>
      <c r="D174" s="17" t="s">
        <v>324</v>
      </c>
      <c r="E174" s="17" t="s">
        <v>703</v>
      </c>
      <c r="F174" s="17" t="s">
        <v>704</v>
      </c>
      <c r="G174" s="17" t="s">
        <v>1204</v>
      </c>
      <c r="H174" s="17" t="s">
        <v>1205</v>
      </c>
      <c r="I174" s="30" t="s">
        <v>1206</v>
      </c>
      <c r="J174" s="17" t="s">
        <v>1207</v>
      </c>
      <c r="K174" s="17" t="s">
        <v>1208</v>
      </c>
      <c r="L174" s="21">
        <v>0.35</v>
      </c>
      <c r="M174" s="21">
        <v>0.35</v>
      </c>
      <c r="N174" s="21">
        <v>1</v>
      </c>
      <c r="O174" s="22" t="s">
        <v>1209</v>
      </c>
      <c r="P174" s="23">
        <v>0</v>
      </c>
      <c r="Q174" s="23">
        <v>2015</v>
      </c>
      <c r="R174" s="23">
        <v>0.05</v>
      </c>
      <c r="S174" s="23">
        <v>0.05</v>
      </c>
      <c r="T174" s="23">
        <v>0.09</v>
      </c>
      <c r="U174" s="23">
        <v>0.08</v>
      </c>
      <c r="V174" s="23">
        <v>0.08</v>
      </c>
      <c r="W174" s="23">
        <v>4.5</v>
      </c>
      <c r="X174" s="23">
        <v>100</v>
      </c>
      <c r="Y174" s="23">
        <v>9.5</v>
      </c>
      <c r="Z174" s="23">
        <v>100</v>
      </c>
      <c r="AA174" s="23">
        <v>8</v>
      </c>
      <c r="AB174" s="23">
        <v>100</v>
      </c>
      <c r="AC174" s="23">
        <v>8</v>
      </c>
      <c r="AD174" s="23">
        <v>100</v>
      </c>
      <c r="AE174" s="23">
        <v>35</v>
      </c>
      <c r="AF174" s="23">
        <v>100</v>
      </c>
      <c r="AG174" s="23">
        <v>4.4999999999999998E-2</v>
      </c>
      <c r="AH174" s="23">
        <v>9.5000000000000001E-2</v>
      </c>
      <c r="AI174" s="23">
        <v>0.08</v>
      </c>
      <c r="AJ174" s="23">
        <v>0.08</v>
      </c>
      <c r="AK174" s="23">
        <v>0.08</v>
      </c>
      <c r="AL174" s="23">
        <v>0.44999999999999996</v>
      </c>
      <c r="AM174" s="23">
        <v>1.0555555555555556</v>
      </c>
      <c r="AN174" s="23">
        <v>1</v>
      </c>
      <c r="AO174" s="23">
        <v>1</v>
      </c>
      <c r="AP174" s="23">
        <v>1</v>
      </c>
      <c r="AQ174" s="23">
        <v>0.65</v>
      </c>
      <c r="AR174" s="23">
        <v>0.95</v>
      </c>
      <c r="AS174" s="23">
        <v>1</v>
      </c>
      <c r="AT174" s="23" t="s">
        <v>131</v>
      </c>
      <c r="AU174" s="23" t="s">
        <v>50</v>
      </c>
      <c r="AV174" s="23" t="s">
        <v>131</v>
      </c>
      <c r="AW174" s="23" t="s">
        <v>131</v>
      </c>
      <c r="AX174" s="23" t="s">
        <v>50</v>
      </c>
      <c r="AY174" s="23" t="s">
        <v>50</v>
      </c>
      <c r="AZ174" s="23" t="s">
        <v>50</v>
      </c>
      <c r="BA174" s="23" t="s">
        <v>50</v>
      </c>
      <c r="BB174" s="23" t="s">
        <v>50</v>
      </c>
      <c r="BC174" s="23" t="s">
        <v>1203</v>
      </c>
      <c r="BD174" s="23" t="s">
        <v>238</v>
      </c>
      <c r="BE174" s="23" t="s">
        <v>171</v>
      </c>
      <c r="BF174" s="23" t="s">
        <v>381</v>
      </c>
      <c r="BG174" s="23" t="s">
        <v>134</v>
      </c>
      <c r="BH174" s="24" t="s">
        <v>197</v>
      </c>
      <c r="BI174" s="17" t="s">
        <v>1555</v>
      </c>
    </row>
    <row r="175" spans="1:61" ht="56.25" customHeight="1" x14ac:dyDescent="0.25">
      <c r="A175" s="30" t="s">
        <v>1212</v>
      </c>
      <c r="B175" s="16">
        <v>164</v>
      </c>
      <c r="C175" s="17" t="s">
        <v>1196</v>
      </c>
      <c r="D175" s="17" t="s">
        <v>121</v>
      </c>
      <c r="E175" s="17" t="s">
        <v>136</v>
      </c>
      <c r="F175" s="17" t="s">
        <v>284</v>
      </c>
      <c r="G175" s="17" t="s">
        <v>1210</v>
      </c>
      <c r="H175" s="17" t="s">
        <v>1211</v>
      </c>
      <c r="I175" s="30" t="s">
        <v>1212</v>
      </c>
      <c r="J175" s="17" t="s">
        <v>1213</v>
      </c>
      <c r="K175" s="17" t="s">
        <v>1214</v>
      </c>
      <c r="L175" s="21">
        <v>0.5</v>
      </c>
      <c r="M175" s="21">
        <v>0.5</v>
      </c>
      <c r="N175" s="21">
        <v>1</v>
      </c>
      <c r="O175" s="22" t="s">
        <v>1215</v>
      </c>
      <c r="P175" s="23">
        <v>0</v>
      </c>
      <c r="Q175" s="23">
        <v>2016</v>
      </c>
      <c r="R175" s="23">
        <v>0.2</v>
      </c>
      <c r="S175" s="23">
        <v>0.04</v>
      </c>
      <c r="T175" s="23">
        <v>0.12</v>
      </c>
      <c r="U175" s="23">
        <v>7.0000000000000007E-2</v>
      </c>
      <c r="V175" s="23">
        <v>7.0000000000000007E-2</v>
      </c>
      <c r="W175" s="23">
        <v>4</v>
      </c>
      <c r="X175" s="23">
        <v>100</v>
      </c>
      <c r="Y175" s="23">
        <v>12</v>
      </c>
      <c r="Z175" s="23">
        <v>100</v>
      </c>
      <c r="AA175" s="23">
        <v>6</v>
      </c>
      <c r="AB175" s="23">
        <v>100</v>
      </c>
      <c r="AC175" s="23">
        <v>8</v>
      </c>
      <c r="AD175" s="23">
        <v>100</v>
      </c>
      <c r="AE175" s="23">
        <v>50</v>
      </c>
      <c r="AF175" s="23">
        <v>100</v>
      </c>
      <c r="AG175" s="23">
        <v>0.04</v>
      </c>
      <c r="AH175" s="23">
        <v>0.12</v>
      </c>
      <c r="AI175" s="23">
        <v>0.06</v>
      </c>
      <c r="AJ175" s="23">
        <v>0.08</v>
      </c>
      <c r="AK175" s="23">
        <v>0.08</v>
      </c>
      <c r="AL175" s="23">
        <v>0.16666666666666666</v>
      </c>
      <c r="AM175" s="23">
        <v>1</v>
      </c>
      <c r="AN175" s="23">
        <v>0.85714285714285698</v>
      </c>
      <c r="AO175" s="23">
        <v>1.1428571428571428</v>
      </c>
      <c r="AP175" s="23">
        <v>1</v>
      </c>
      <c r="AQ175" s="23">
        <v>0.7</v>
      </c>
      <c r="AR175" s="23">
        <v>0.9</v>
      </c>
      <c r="AS175" s="23">
        <v>1</v>
      </c>
      <c r="AT175" s="23" t="s">
        <v>50</v>
      </c>
      <c r="AU175" s="23" t="s">
        <v>50</v>
      </c>
      <c r="AV175" s="23" t="s">
        <v>131</v>
      </c>
      <c r="AW175" s="23" t="s">
        <v>131</v>
      </c>
      <c r="AX175" s="23" t="s">
        <v>50</v>
      </c>
      <c r="AY175" s="23" t="s">
        <v>50</v>
      </c>
      <c r="AZ175" s="23" t="s">
        <v>50</v>
      </c>
      <c r="BA175" s="23" t="s">
        <v>50</v>
      </c>
      <c r="BB175" s="23" t="s">
        <v>50</v>
      </c>
      <c r="BC175" s="23" t="s">
        <v>1203</v>
      </c>
      <c r="BD175" s="23" t="s">
        <v>238</v>
      </c>
      <c r="BE175" s="23" t="s">
        <v>171</v>
      </c>
      <c r="BF175" s="23" t="s">
        <v>381</v>
      </c>
      <c r="BG175" s="23" t="s">
        <v>134</v>
      </c>
      <c r="BH175" s="24" t="s">
        <v>197</v>
      </c>
      <c r="BI175" s="17" t="s">
        <v>1556</v>
      </c>
    </row>
    <row r="176" spans="1:61" ht="56.25" customHeight="1" x14ac:dyDescent="0.25">
      <c r="A176" s="30" t="s">
        <v>1218</v>
      </c>
      <c r="B176" s="16">
        <v>165</v>
      </c>
      <c r="C176" s="17" t="s">
        <v>1196</v>
      </c>
      <c r="D176" s="17" t="s">
        <v>121</v>
      </c>
      <c r="E176" s="17" t="s">
        <v>136</v>
      </c>
      <c r="F176" s="17" t="s">
        <v>284</v>
      </c>
      <c r="G176" s="17" t="s">
        <v>1216</v>
      </c>
      <c r="H176" s="17" t="s">
        <v>1217</v>
      </c>
      <c r="I176" s="30" t="s">
        <v>1218</v>
      </c>
      <c r="J176" s="17" t="s">
        <v>1219</v>
      </c>
      <c r="K176" s="17" t="s">
        <v>1220</v>
      </c>
      <c r="L176" s="17">
        <v>3</v>
      </c>
      <c r="M176" s="20">
        <v>3</v>
      </c>
      <c r="N176" s="21">
        <v>1</v>
      </c>
      <c r="O176" s="22" t="s">
        <v>1221</v>
      </c>
      <c r="P176" s="23">
        <v>3</v>
      </c>
      <c r="Q176" s="23">
        <v>2016</v>
      </c>
      <c r="R176" s="23" t="s">
        <v>1222</v>
      </c>
      <c r="S176" s="23">
        <v>0</v>
      </c>
      <c r="T176" s="23">
        <v>1</v>
      </c>
      <c r="U176" s="23">
        <v>1</v>
      </c>
      <c r="V176" s="23">
        <v>1</v>
      </c>
      <c r="W176" s="23">
        <v>0</v>
      </c>
      <c r="X176" s="23">
        <v>0</v>
      </c>
      <c r="Y176" s="23">
        <v>1</v>
      </c>
      <c r="Z176" s="23">
        <v>0</v>
      </c>
      <c r="AA176" s="23">
        <v>1</v>
      </c>
      <c r="AB176" s="23">
        <v>0</v>
      </c>
      <c r="AC176" s="23">
        <v>1</v>
      </c>
      <c r="AD176" s="23">
        <v>0</v>
      </c>
      <c r="AE176" s="23">
        <v>3</v>
      </c>
      <c r="AF176" s="23">
        <v>0</v>
      </c>
      <c r="AG176" s="23">
        <v>0</v>
      </c>
      <c r="AH176" s="23">
        <v>1</v>
      </c>
      <c r="AI176" s="23">
        <v>1</v>
      </c>
      <c r="AJ176" s="23">
        <v>1</v>
      </c>
      <c r="AK176" s="23">
        <v>1</v>
      </c>
      <c r="AL176" s="23" t="e">
        <v>#DIV/0!</v>
      </c>
      <c r="AM176" s="23">
        <v>1</v>
      </c>
      <c r="AN176" s="23">
        <v>1</v>
      </c>
      <c r="AO176" s="23">
        <v>1</v>
      </c>
      <c r="AP176" s="23">
        <v>1</v>
      </c>
      <c r="AQ176" s="23">
        <v>3</v>
      </c>
      <c r="AR176" s="23">
        <v>3</v>
      </c>
      <c r="AS176" s="23">
        <v>3</v>
      </c>
      <c r="AT176" s="23" t="s">
        <v>50</v>
      </c>
      <c r="AU176" s="23" t="s">
        <v>50</v>
      </c>
      <c r="AV176" s="23" t="s">
        <v>131</v>
      </c>
      <c r="AW176" s="23" t="s">
        <v>131</v>
      </c>
      <c r="AX176" s="23" t="s">
        <v>50</v>
      </c>
      <c r="AY176" s="23" t="s">
        <v>50</v>
      </c>
      <c r="AZ176" s="23" t="s">
        <v>50</v>
      </c>
      <c r="BA176" s="23" t="s">
        <v>50</v>
      </c>
      <c r="BB176" s="23" t="s">
        <v>50</v>
      </c>
      <c r="BC176" s="23" t="s">
        <v>1223</v>
      </c>
      <c r="BD176" s="23" t="s">
        <v>144</v>
      </c>
      <c r="BE176" s="23" t="s">
        <v>35</v>
      </c>
      <c r="BF176" s="23" t="s">
        <v>1105</v>
      </c>
      <c r="BG176" s="23" t="s">
        <v>134</v>
      </c>
      <c r="BH176" s="24" t="s">
        <v>197</v>
      </c>
      <c r="BI176" s="17" t="s">
        <v>1557</v>
      </c>
    </row>
    <row r="177" spans="1:61" ht="56.25" customHeight="1" x14ac:dyDescent="0.25">
      <c r="A177" s="30" t="s">
        <v>1225</v>
      </c>
      <c r="B177" s="16">
        <v>166</v>
      </c>
      <c r="C177" s="17" t="s">
        <v>1196</v>
      </c>
      <c r="D177" s="17" t="s">
        <v>121</v>
      </c>
      <c r="E177" s="17" t="s">
        <v>136</v>
      </c>
      <c r="F177" s="17" t="s">
        <v>284</v>
      </c>
      <c r="G177" s="17" t="s">
        <v>1216</v>
      </c>
      <c r="H177" s="17" t="s">
        <v>1224</v>
      </c>
      <c r="I177" s="30" t="s">
        <v>1225</v>
      </c>
      <c r="J177" s="17" t="s">
        <v>1226</v>
      </c>
      <c r="K177" s="17" t="s">
        <v>1227</v>
      </c>
      <c r="L177" s="26">
        <v>0.85</v>
      </c>
      <c r="M177" s="26">
        <v>0.94</v>
      </c>
      <c r="N177" s="21">
        <v>1.1100000000000001</v>
      </c>
      <c r="O177" s="57" t="s">
        <v>1228</v>
      </c>
      <c r="P177" s="23">
        <v>0.83</v>
      </c>
      <c r="Q177" s="23">
        <v>2015</v>
      </c>
      <c r="R177" s="23">
        <v>0.85</v>
      </c>
      <c r="S177" s="23">
        <v>0</v>
      </c>
      <c r="T177" s="23">
        <v>0.4</v>
      </c>
      <c r="U177" s="23">
        <v>0.4</v>
      </c>
      <c r="V177" s="23">
        <v>0.85</v>
      </c>
      <c r="W177" s="23">
        <v>0</v>
      </c>
      <c r="X177" s="23">
        <v>0.85</v>
      </c>
      <c r="Y177" s="23">
        <v>0.48</v>
      </c>
      <c r="Z177" s="23">
        <v>0.85</v>
      </c>
      <c r="AA177" s="23">
        <v>0.53</v>
      </c>
      <c r="AB177" s="23">
        <v>0.85</v>
      </c>
      <c r="AC177" s="23">
        <v>0.72</v>
      </c>
      <c r="AD177" s="23">
        <v>0.85</v>
      </c>
      <c r="AE177" s="23">
        <v>0.53</v>
      </c>
      <c r="AF177" s="23">
        <v>0.85</v>
      </c>
      <c r="AG177" s="23">
        <v>0</v>
      </c>
      <c r="AH177" s="23">
        <v>0.56470588235294117</v>
      </c>
      <c r="AI177" s="23">
        <v>0.62352941176470589</v>
      </c>
      <c r="AJ177" s="23">
        <v>0.84705882352941175</v>
      </c>
      <c r="AK177" s="23">
        <v>0.84705882352941175</v>
      </c>
      <c r="AL177" s="23" t="e">
        <v>#DIV/0!</v>
      </c>
      <c r="AM177" s="23">
        <v>1.4117647058823528</v>
      </c>
      <c r="AN177" s="23">
        <v>1.5588235294117647</v>
      </c>
      <c r="AO177" s="23">
        <v>0.99653979238754331</v>
      </c>
      <c r="AP177" s="23">
        <v>0.73356401384083048</v>
      </c>
      <c r="AQ177" s="23">
        <v>0.85</v>
      </c>
      <c r="AR177" s="23">
        <v>0.85</v>
      </c>
      <c r="AS177" s="23">
        <v>0.85</v>
      </c>
      <c r="AT177" s="23" t="s">
        <v>131</v>
      </c>
      <c r="AU177" s="23" t="s">
        <v>50</v>
      </c>
      <c r="AV177" s="23" t="s">
        <v>131</v>
      </c>
      <c r="AW177" s="23" t="s">
        <v>131</v>
      </c>
      <c r="AX177" s="23" t="s">
        <v>50</v>
      </c>
      <c r="AY177" s="23" t="s">
        <v>50</v>
      </c>
      <c r="AZ177" s="23" t="s">
        <v>50</v>
      </c>
      <c r="BA177" s="23" t="s">
        <v>50</v>
      </c>
      <c r="BB177" s="23" t="s">
        <v>50</v>
      </c>
      <c r="BC177" s="23" t="s">
        <v>1229</v>
      </c>
      <c r="BD177" s="23" t="s">
        <v>144</v>
      </c>
      <c r="BE177" s="23" t="s">
        <v>171</v>
      </c>
      <c r="BF177" s="23" t="s">
        <v>1105</v>
      </c>
      <c r="BG177" s="23" t="s">
        <v>134</v>
      </c>
      <c r="BH177" s="24" t="s">
        <v>135</v>
      </c>
      <c r="BI177" s="17" t="s">
        <v>1558</v>
      </c>
    </row>
    <row r="178" spans="1:61" ht="56.25" customHeight="1" x14ac:dyDescent="0.25">
      <c r="A178" s="30" t="s">
        <v>1232</v>
      </c>
      <c r="B178" s="16">
        <v>167</v>
      </c>
      <c r="C178" s="17" t="s">
        <v>1196</v>
      </c>
      <c r="D178" s="17" t="s">
        <v>121</v>
      </c>
      <c r="E178" s="17" t="s">
        <v>136</v>
      </c>
      <c r="F178" s="17" t="s">
        <v>284</v>
      </c>
      <c r="G178" s="17" t="s">
        <v>1230</v>
      </c>
      <c r="H178" s="17" t="s">
        <v>1231</v>
      </c>
      <c r="I178" s="30" t="s">
        <v>1232</v>
      </c>
      <c r="J178" s="17" t="s">
        <v>1233</v>
      </c>
      <c r="K178" s="17" t="s">
        <v>1234</v>
      </c>
      <c r="L178" s="21">
        <v>1</v>
      </c>
      <c r="M178" s="21">
        <v>1</v>
      </c>
      <c r="N178" s="21">
        <v>1</v>
      </c>
      <c r="O178" s="22" t="s">
        <v>1228</v>
      </c>
      <c r="P178" s="23" t="s">
        <v>130</v>
      </c>
      <c r="Q178" s="23">
        <v>2016</v>
      </c>
      <c r="R178" s="23">
        <v>1</v>
      </c>
      <c r="S178" s="23">
        <v>1</v>
      </c>
      <c r="T178" s="23">
        <v>1</v>
      </c>
      <c r="U178" s="23">
        <v>1</v>
      </c>
      <c r="V178" s="23">
        <v>1</v>
      </c>
      <c r="W178" s="23">
        <v>3152</v>
      </c>
      <c r="X178" s="23">
        <v>3152</v>
      </c>
      <c r="Y178" s="23">
        <v>3864</v>
      </c>
      <c r="Z178" s="23">
        <v>3864</v>
      </c>
      <c r="AA178" s="23">
        <v>4483</v>
      </c>
      <c r="AB178" s="23">
        <v>4483</v>
      </c>
      <c r="AC178" s="23">
        <v>3638</v>
      </c>
      <c r="AD178" s="23">
        <v>3638</v>
      </c>
      <c r="AE178" s="23">
        <v>15137</v>
      </c>
      <c r="AF178" s="23">
        <v>15137</v>
      </c>
      <c r="AG178" s="23">
        <v>1</v>
      </c>
      <c r="AH178" s="23">
        <v>1</v>
      </c>
      <c r="AI178" s="23">
        <v>1</v>
      </c>
      <c r="AJ178" s="23">
        <v>1</v>
      </c>
      <c r="AK178" s="23">
        <v>1</v>
      </c>
      <c r="AL178" s="23">
        <v>1</v>
      </c>
      <c r="AM178" s="23">
        <v>1</v>
      </c>
      <c r="AN178" s="23">
        <v>1</v>
      </c>
      <c r="AO178" s="23">
        <v>1</v>
      </c>
      <c r="AP178" s="23">
        <v>1</v>
      </c>
      <c r="AQ178" s="23">
        <v>1</v>
      </c>
      <c r="AR178" s="23">
        <v>1</v>
      </c>
      <c r="AS178" s="23">
        <v>1</v>
      </c>
      <c r="AT178" s="23" t="s">
        <v>131</v>
      </c>
      <c r="AU178" s="23" t="s">
        <v>50</v>
      </c>
      <c r="AV178" s="23" t="s">
        <v>131</v>
      </c>
      <c r="AW178" s="23" t="s">
        <v>131</v>
      </c>
      <c r="AX178" s="23" t="s">
        <v>50</v>
      </c>
      <c r="AY178" s="23" t="s">
        <v>50</v>
      </c>
      <c r="AZ178" s="23" t="s">
        <v>50</v>
      </c>
      <c r="BA178" s="23" t="s">
        <v>50</v>
      </c>
      <c r="BB178" s="23" t="s">
        <v>50</v>
      </c>
      <c r="BC178" s="23" t="s">
        <v>1203</v>
      </c>
      <c r="BD178" s="23" t="s">
        <v>144</v>
      </c>
      <c r="BE178" s="23" t="s">
        <v>171</v>
      </c>
      <c r="BF178" s="23" t="s">
        <v>1105</v>
      </c>
      <c r="BG178" s="23" t="s">
        <v>134</v>
      </c>
      <c r="BH178" s="24" t="s">
        <v>197</v>
      </c>
      <c r="BI178" s="17" t="s">
        <v>1559</v>
      </c>
    </row>
    <row r="179" spans="1:61" ht="56.25" customHeight="1" x14ac:dyDescent="0.25">
      <c r="A179" s="30" t="s">
        <v>1236</v>
      </c>
      <c r="B179" s="16">
        <v>168</v>
      </c>
      <c r="C179" s="17" t="s">
        <v>1196</v>
      </c>
      <c r="D179" s="17" t="s">
        <v>121</v>
      </c>
      <c r="E179" s="17" t="s">
        <v>136</v>
      </c>
      <c r="F179" s="17" t="s">
        <v>284</v>
      </c>
      <c r="G179" s="17" t="s">
        <v>1230</v>
      </c>
      <c r="H179" s="17" t="s">
        <v>1235</v>
      </c>
      <c r="I179" s="30" t="s">
        <v>1236</v>
      </c>
      <c r="J179" s="17" t="s">
        <v>1237</v>
      </c>
      <c r="K179" s="17" t="s">
        <v>1238</v>
      </c>
      <c r="L179" s="19">
        <v>20426</v>
      </c>
      <c r="M179" s="19">
        <v>25170</v>
      </c>
      <c r="N179" s="21">
        <v>1.232253010868501</v>
      </c>
      <c r="O179" s="22" t="s">
        <v>1239</v>
      </c>
      <c r="P179" s="23">
        <v>1294</v>
      </c>
      <c r="Q179" s="23">
        <v>2016</v>
      </c>
      <c r="R179" s="23">
        <v>372</v>
      </c>
      <c r="S179" s="23">
        <v>2660</v>
      </c>
      <c r="T179" s="23">
        <v>9000</v>
      </c>
      <c r="U179" s="23">
        <v>6996</v>
      </c>
      <c r="V179" s="23">
        <v>8572</v>
      </c>
      <c r="W179" s="23">
        <v>9216</v>
      </c>
      <c r="X179" s="23">
        <v>0</v>
      </c>
      <c r="Y179" s="23" t="e">
        <v>#REF!</v>
      </c>
      <c r="Z179" s="23">
        <v>0</v>
      </c>
      <c r="AA179" s="23">
        <v>6996</v>
      </c>
      <c r="AB179" s="23">
        <v>0</v>
      </c>
      <c r="AC179" s="23">
        <v>6298</v>
      </c>
      <c r="AD179" s="23">
        <v>0</v>
      </c>
      <c r="AE179" s="23">
        <v>25170</v>
      </c>
      <c r="AF179" s="23">
        <v>0</v>
      </c>
      <c r="AG179" s="23">
        <v>2660</v>
      </c>
      <c r="AH179" s="23">
        <v>9216</v>
      </c>
      <c r="AI179" s="23">
        <v>6996</v>
      </c>
      <c r="AJ179" s="23">
        <v>6298</v>
      </c>
      <c r="AK179" s="23">
        <v>6298</v>
      </c>
      <c r="AL179" s="23">
        <v>1</v>
      </c>
      <c r="AM179" s="23">
        <v>1.024</v>
      </c>
      <c r="AN179" s="23">
        <v>1</v>
      </c>
      <c r="AO179" s="23">
        <v>0.73471768548763416</v>
      </c>
      <c r="AP179" s="23">
        <v>1.232253010868501</v>
      </c>
      <c r="AQ179" s="23">
        <v>25682</v>
      </c>
      <c r="AR179" s="23">
        <v>25680</v>
      </c>
      <c r="AS179" s="23">
        <v>7840</v>
      </c>
      <c r="AT179" s="23" t="s">
        <v>131</v>
      </c>
      <c r="AU179" s="23" t="s">
        <v>50</v>
      </c>
      <c r="AV179" s="23" t="s">
        <v>131</v>
      </c>
      <c r="AW179" s="23" t="s">
        <v>131</v>
      </c>
      <c r="AX179" s="23" t="s">
        <v>50</v>
      </c>
      <c r="AY179" s="23" t="s">
        <v>50</v>
      </c>
      <c r="AZ179" s="23" t="s">
        <v>50</v>
      </c>
      <c r="BA179" s="23" t="s">
        <v>50</v>
      </c>
      <c r="BB179" s="23" t="s">
        <v>50</v>
      </c>
      <c r="BC179" s="23" t="s">
        <v>1203</v>
      </c>
      <c r="BD179" s="23" t="s">
        <v>164</v>
      </c>
      <c r="BE179" s="23" t="s">
        <v>35</v>
      </c>
      <c r="BF179" s="23" t="s">
        <v>1105</v>
      </c>
      <c r="BG179" s="23" t="s">
        <v>134</v>
      </c>
      <c r="BH179" s="24" t="s">
        <v>197</v>
      </c>
      <c r="BI179" s="17" t="s">
        <v>1560</v>
      </c>
    </row>
    <row r="180" spans="1:61" ht="56.25" customHeight="1" x14ac:dyDescent="0.25">
      <c r="A180" s="30" t="s">
        <v>1241</v>
      </c>
      <c r="B180" s="16">
        <v>169</v>
      </c>
      <c r="C180" s="17" t="s">
        <v>1196</v>
      </c>
      <c r="D180" s="17" t="s">
        <v>121</v>
      </c>
      <c r="E180" s="17" t="s">
        <v>240</v>
      </c>
      <c r="F180" s="17" t="s">
        <v>241</v>
      </c>
      <c r="G180" s="17" t="s">
        <v>1230</v>
      </c>
      <c r="H180" s="17" t="s">
        <v>1240</v>
      </c>
      <c r="I180" s="30" t="s">
        <v>1241</v>
      </c>
      <c r="J180" s="17" t="s">
        <v>1242</v>
      </c>
      <c r="K180" s="17" t="s">
        <v>1243</v>
      </c>
      <c r="L180" s="21">
        <v>0.4</v>
      </c>
      <c r="M180" s="26">
        <v>0.47</v>
      </c>
      <c r="N180" s="21">
        <v>1.18</v>
      </c>
      <c r="O180" s="22" t="s">
        <v>1244</v>
      </c>
      <c r="P180" s="23">
        <v>0</v>
      </c>
      <c r="Q180" s="23">
        <v>2015</v>
      </c>
      <c r="R180" s="23">
        <v>0.11</v>
      </c>
      <c r="S180" s="23">
        <v>0.03</v>
      </c>
      <c r="T180" s="23">
        <v>0.04</v>
      </c>
      <c r="U180" s="23">
        <v>0.12</v>
      </c>
      <c r="V180" s="23">
        <v>0.1</v>
      </c>
      <c r="W180" s="23">
        <v>0.13900000000000001</v>
      </c>
      <c r="X180" s="23">
        <v>1</v>
      </c>
      <c r="Y180" s="23">
        <v>0.04</v>
      </c>
      <c r="Z180" s="23">
        <v>1</v>
      </c>
      <c r="AA180" s="23">
        <v>0.1268</v>
      </c>
      <c r="AB180" s="23">
        <v>1</v>
      </c>
      <c r="AC180" s="23">
        <v>0.16619999999999999</v>
      </c>
      <c r="AD180" s="23">
        <v>1</v>
      </c>
      <c r="AE180" s="23">
        <v>0.47199999999999998</v>
      </c>
      <c r="AF180" s="23">
        <v>1</v>
      </c>
      <c r="AG180" s="23">
        <v>0.13900000000000001</v>
      </c>
      <c r="AH180" s="23">
        <v>0.04</v>
      </c>
      <c r="AI180" s="23">
        <v>0.1268</v>
      </c>
      <c r="AJ180" s="23">
        <v>0.16619999999999999</v>
      </c>
      <c r="AK180" s="23">
        <v>0.16619999999999999</v>
      </c>
      <c r="AL180" s="23">
        <v>0.99285714285714288</v>
      </c>
      <c r="AM180" s="23">
        <v>1</v>
      </c>
      <c r="AN180" s="23">
        <v>1.0566666666666666</v>
      </c>
      <c r="AO180" s="23">
        <v>1.6619999999999997</v>
      </c>
      <c r="AP180" s="23">
        <v>1.18</v>
      </c>
      <c r="AQ180" s="23">
        <v>0</v>
      </c>
      <c r="AR180" s="23">
        <v>0</v>
      </c>
      <c r="AS180" s="23">
        <v>0</v>
      </c>
      <c r="AT180" s="23" t="s">
        <v>50</v>
      </c>
      <c r="AU180" s="23" t="s">
        <v>50</v>
      </c>
      <c r="AV180" s="23" t="s">
        <v>131</v>
      </c>
      <c r="AW180" s="23" t="s">
        <v>131</v>
      </c>
      <c r="AX180" s="23" t="s">
        <v>50</v>
      </c>
      <c r="AY180" s="23" t="s">
        <v>50</v>
      </c>
      <c r="AZ180" s="23" t="s">
        <v>50</v>
      </c>
      <c r="BA180" s="23" t="s">
        <v>50</v>
      </c>
      <c r="BB180" s="23" t="s">
        <v>50</v>
      </c>
      <c r="BC180" s="23" t="s">
        <v>1203</v>
      </c>
      <c r="BD180" s="23" t="s">
        <v>238</v>
      </c>
      <c r="BE180" s="23" t="s">
        <v>171</v>
      </c>
      <c r="BF180" s="23" t="s">
        <v>1105</v>
      </c>
      <c r="BG180" s="23" t="s">
        <v>134</v>
      </c>
      <c r="BH180" s="24" t="s">
        <v>197</v>
      </c>
      <c r="BI180" s="17" t="s">
        <v>1561</v>
      </c>
    </row>
    <row r="181" spans="1:61" ht="56.25" customHeight="1" x14ac:dyDescent="0.25">
      <c r="A181" s="30" t="s">
        <v>1248</v>
      </c>
      <c r="B181" s="16">
        <v>170</v>
      </c>
      <c r="C181" s="17" t="s">
        <v>1196</v>
      </c>
      <c r="D181" s="17" t="s">
        <v>324</v>
      </c>
      <c r="E181" s="17" t="s">
        <v>703</v>
      </c>
      <c r="F181" s="17" t="s">
        <v>1245</v>
      </c>
      <c r="G181" s="17" t="s">
        <v>1246</v>
      </c>
      <c r="H181" s="17" t="s">
        <v>1247</v>
      </c>
      <c r="I181" s="30" t="s">
        <v>1248</v>
      </c>
      <c r="J181" s="17" t="s">
        <v>1249</v>
      </c>
      <c r="K181" s="17" t="s">
        <v>1250</v>
      </c>
      <c r="L181" s="17">
        <v>40</v>
      </c>
      <c r="M181" s="20">
        <v>40</v>
      </c>
      <c r="N181" s="21">
        <v>1</v>
      </c>
      <c r="O181" s="22" t="s">
        <v>1251</v>
      </c>
      <c r="P181" s="23">
        <v>0</v>
      </c>
      <c r="Q181" s="23">
        <v>2016</v>
      </c>
      <c r="R181" s="23">
        <v>10</v>
      </c>
      <c r="S181" s="23">
        <v>6</v>
      </c>
      <c r="T181" s="23">
        <v>10</v>
      </c>
      <c r="U181" s="23">
        <v>14</v>
      </c>
      <c r="V181" s="23">
        <v>10</v>
      </c>
      <c r="W181" s="23">
        <v>6</v>
      </c>
      <c r="X181" s="23">
        <v>40</v>
      </c>
      <c r="Y181" s="23">
        <v>10</v>
      </c>
      <c r="Z181" s="23">
        <v>40</v>
      </c>
      <c r="AA181" s="23">
        <v>10</v>
      </c>
      <c r="AB181" s="23">
        <v>40</v>
      </c>
      <c r="AC181" s="23">
        <v>14</v>
      </c>
      <c r="AD181" s="23">
        <v>40</v>
      </c>
      <c r="AE181" s="23">
        <v>40</v>
      </c>
      <c r="AF181" s="23">
        <v>40</v>
      </c>
      <c r="AG181" s="23">
        <v>6</v>
      </c>
      <c r="AH181" s="23">
        <v>10</v>
      </c>
      <c r="AI181" s="23">
        <v>10</v>
      </c>
      <c r="AJ181" s="23">
        <v>14</v>
      </c>
      <c r="AK181" s="23">
        <v>14</v>
      </c>
      <c r="AL181" s="23">
        <v>1</v>
      </c>
      <c r="AM181" s="23">
        <v>1</v>
      </c>
      <c r="AN181" s="23">
        <v>0.7142857142857143</v>
      </c>
      <c r="AO181" s="23">
        <v>1.4</v>
      </c>
      <c r="AP181" s="23">
        <v>1</v>
      </c>
      <c r="AQ181" s="23">
        <v>40</v>
      </c>
      <c r="AR181" s="23">
        <v>40</v>
      </c>
      <c r="AS181" s="23">
        <v>16</v>
      </c>
      <c r="AT181" s="23" t="s">
        <v>50</v>
      </c>
      <c r="AU181" s="23" t="s">
        <v>131</v>
      </c>
      <c r="AV181" s="23" t="s">
        <v>131</v>
      </c>
      <c r="AW181" s="23" t="s">
        <v>131</v>
      </c>
      <c r="AX181" s="23" t="s">
        <v>50</v>
      </c>
      <c r="AY181" s="23" t="s">
        <v>50</v>
      </c>
      <c r="AZ181" s="23" t="s">
        <v>50</v>
      </c>
      <c r="BA181" s="23" t="s">
        <v>50</v>
      </c>
      <c r="BB181" s="23" t="s">
        <v>50</v>
      </c>
      <c r="BC181" s="23" t="s">
        <v>1203</v>
      </c>
      <c r="BD181" s="23" t="s">
        <v>164</v>
      </c>
      <c r="BE181" s="23" t="s">
        <v>35</v>
      </c>
      <c r="BF181" s="23" t="s">
        <v>381</v>
      </c>
      <c r="BG181" s="23" t="s">
        <v>134</v>
      </c>
      <c r="BH181" s="24" t="s">
        <v>197</v>
      </c>
      <c r="BI181" s="17" t="s">
        <v>1562</v>
      </c>
    </row>
    <row r="182" spans="1:61" ht="56.25" customHeight="1" x14ac:dyDescent="0.25">
      <c r="A182" s="30" t="s">
        <v>1254</v>
      </c>
      <c r="B182" s="16">
        <v>171</v>
      </c>
      <c r="C182" s="17" t="s">
        <v>1196</v>
      </c>
      <c r="D182" s="17" t="s">
        <v>324</v>
      </c>
      <c r="E182" s="17" t="s">
        <v>703</v>
      </c>
      <c r="F182" s="30" t="s">
        <v>1252</v>
      </c>
      <c r="G182" s="17" t="s">
        <v>1246</v>
      </c>
      <c r="H182" s="17" t="s">
        <v>1253</v>
      </c>
      <c r="I182" s="30" t="s">
        <v>1254</v>
      </c>
      <c r="J182" s="17" t="s">
        <v>1255</v>
      </c>
      <c r="K182" s="17" t="s">
        <v>1256</v>
      </c>
      <c r="L182" s="17">
        <v>4</v>
      </c>
      <c r="M182" s="20">
        <v>4</v>
      </c>
      <c r="N182" s="21">
        <v>1</v>
      </c>
      <c r="O182" s="22" t="s">
        <v>1257</v>
      </c>
      <c r="P182" s="23">
        <v>0</v>
      </c>
      <c r="Q182" s="23">
        <v>2016</v>
      </c>
      <c r="R182" s="23">
        <v>0</v>
      </c>
      <c r="S182" s="23">
        <v>0.72</v>
      </c>
      <c r="T182" s="23">
        <v>1.08</v>
      </c>
      <c r="U182" s="23">
        <v>1.1000000000000001</v>
      </c>
      <c r="V182" s="23">
        <v>1.1000000000000001</v>
      </c>
      <c r="W182" s="23">
        <v>0.72</v>
      </c>
      <c r="X182" s="23">
        <v>4</v>
      </c>
      <c r="Y182" s="23">
        <v>1.08</v>
      </c>
      <c r="Z182" s="23">
        <v>4</v>
      </c>
      <c r="AA182" s="23">
        <v>1.1000000000000001</v>
      </c>
      <c r="AB182" s="23">
        <v>4</v>
      </c>
      <c r="AC182" s="23">
        <v>1.1000000000000001</v>
      </c>
      <c r="AD182" s="23">
        <v>4</v>
      </c>
      <c r="AE182" s="23">
        <v>4</v>
      </c>
      <c r="AF182" s="23">
        <v>4</v>
      </c>
      <c r="AG182" s="23">
        <v>0.72</v>
      </c>
      <c r="AH182" s="23">
        <v>1.08</v>
      </c>
      <c r="AI182" s="23">
        <v>1.1000000000000001</v>
      </c>
      <c r="AJ182" s="23">
        <v>1.1000000000000001</v>
      </c>
      <c r="AK182" s="23">
        <v>1.1000000000000001</v>
      </c>
      <c r="AL182" s="23">
        <v>1</v>
      </c>
      <c r="AM182" s="23">
        <v>1</v>
      </c>
      <c r="AN182" s="23">
        <v>1</v>
      </c>
      <c r="AO182" s="23">
        <v>1</v>
      </c>
      <c r="AP182" s="23">
        <v>1</v>
      </c>
      <c r="AQ182" s="23">
        <v>7</v>
      </c>
      <c r="AR182" s="23">
        <v>7</v>
      </c>
      <c r="AS182" s="23">
        <v>0</v>
      </c>
      <c r="AT182" s="23" t="s">
        <v>50</v>
      </c>
      <c r="AU182" s="23" t="s">
        <v>131</v>
      </c>
      <c r="AV182" s="23" t="s">
        <v>131</v>
      </c>
      <c r="AW182" s="23" t="s">
        <v>50</v>
      </c>
      <c r="AX182" s="23" t="s">
        <v>50</v>
      </c>
      <c r="AY182" s="23" t="s">
        <v>50</v>
      </c>
      <c r="AZ182" s="23" t="s">
        <v>50</v>
      </c>
      <c r="BA182" s="23" t="s">
        <v>50</v>
      </c>
      <c r="BB182" s="23" t="s">
        <v>50</v>
      </c>
      <c r="BC182" s="23" t="s">
        <v>132</v>
      </c>
      <c r="BD182" s="23" t="s">
        <v>164</v>
      </c>
      <c r="BE182" s="23" t="s">
        <v>35</v>
      </c>
      <c r="BF182" s="23" t="s">
        <v>381</v>
      </c>
      <c r="BG182" s="23" t="s">
        <v>134</v>
      </c>
      <c r="BH182" s="24" t="s">
        <v>197</v>
      </c>
      <c r="BI182" s="17" t="s">
        <v>1563</v>
      </c>
    </row>
    <row r="183" spans="1:61" ht="56.25" customHeight="1" x14ac:dyDescent="0.25">
      <c r="A183" s="30" t="s">
        <v>1258</v>
      </c>
      <c r="B183" s="16">
        <v>172</v>
      </c>
      <c r="C183" s="17" t="s">
        <v>1196</v>
      </c>
      <c r="D183" s="17" t="s">
        <v>121</v>
      </c>
      <c r="E183" s="17" t="s">
        <v>136</v>
      </c>
      <c r="F183" s="17" t="s">
        <v>284</v>
      </c>
      <c r="G183" s="17" t="s">
        <v>1216</v>
      </c>
      <c r="H183" s="17" t="s">
        <v>1224</v>
      </c>
      <c r="I183" s="30" t="s">
        <v>1258</v>
      </c>
      <c r="J183" s="17" t="s">
        <v>1259</v>
      </c>
      <c r="K183" s="17" t="s">
        <v>194</v>
      </c>
      <c r="L183" s="17">
        <v>1</v>
      </c>
      <c r="M183" s="20">
        <v>1</v>
      </c>
      <c r="N183" s="21">
        <v>1</v>
      </c>
      <c r="O183" s="22" t="s">
        <v>1260</v>
      </c>
      <c r="P183" s="23">
        <v>1</v>
      </c>
      <c r="Q183" s="23">
        <v>2016</v>
      </c>
      <c r="R183" s="23">
        <v>0</v>
      </c>
      <c r="S183" s="23">
        <v>0</v>
      </c>
      <c r="T183" s="23">
        <v>0.5</v>
      </c>
      <c r="U183" s="23">
        <v>0</v>
      </c>
      <c r="V183" s="23">
        <v>0.5</v>
      </c>
      <c r="W183" s="23">
        <v>0</v>
      </c>
      <c r="X183" s="23">
        <v>1</v>
      </c>
      <c r="Y183" s="23">
        <v>0.5</v>
      </c>
      <c r="Z183" s="23">
        <v>1</v>
      </c>
      <c r="AA183" s="23">
        <v>0</v>
      </c>
      <c r="AB183" s="23">
        <v>1</v>
      </c>
      <c r="AC183" s="23">
        <v>0.5</v>
      </c>
      <c r="AD183" s="23">
        <v>1</v>
      </c>
      <c r="AE183" s="23">
        <v>1</v>
      </c>
      <c r="AF183" s="23">
        <v>1</v>
      </c>
      <c r="AG183" s="23">
        <v>0</v>
      </c>
      <c r="AH183" s="23">
        <v>0.5</v>
      </c>
      <c r="AI183" s="23">
        <v>0</v>
      </c>
      <c r="AJ183" s="23">
        <v>0.5</v>
      </c>
      <c r="AK183" s="23">
        <v>0.5</v>
      </c>
      <c r="AL183" s="23" t="e">
        <v>#DIV/0!</v>
      </c>
      <c r="AM183" s="23">
        <v>1</v>
      </c>
      <c r="AN183" s="23" t="e">
        <v>#DIV/0!</v>
      </c>
      <c r="AO183" s="23">
        <v>1</v>
      </c>
      <c r="AP183" s="23">
        <v>1</v>
      </c>
      <c r="AQ183" s="23">
        <v>1</v>
      </c>
      <c r="AR183" s="23">
        <v>1</v>
      </c>
      <c r="AS183" s="23">
        <v>1</v>
      </c>
      <c r="AT183" s="23" t="s">
        <v>1261</v>
      </c>
      <c r="AU183" s="23" t="s">
        <v>50</v>
      </c>
      <c r="AV183" s="23" t="s">
        <v>131</v>
      </c>
      <c r="AW183" s="23" t="s">
        <v>50</v>
      </c>
      <c r="AX183" s="23" t="s">
        <v>50</v>
      </c>
      <c r="AY183" s="23" t="s">
        <v>50</v>
      </c>
      <c r="AZ183" s="23" t="s">
        <v>50</v>
      </c>
      <c r="BA183" s="23" t="s">
        <v>50</v>
      </c>
      <c r="BB183" s="23" t="s">
        <v>50</v>
      </c>
      <c r="BC183" s="23" t="s">
        <v>1229</v>
      </c>
      <c r="BD183" s="23" t="s">
        <v>164</v>
      </c>
      <c r="BE183" s="23" t="s">
        <v>35</v>
      </c>
      <c r="BF183" s="23" t="s">
        <v>1105</v>
      </c>
      <c r="BG183" s="23" t="s">
        <v>134</v>
      </c>
      <c r="BH183" s="24" t="s">
        <v>197</v>
      </c>
      <c r="BI183" s="17" t="s">
        <v>1564</v>
      </c>
    </row>
    <row r="184" spans="1:61" ht="56.25" customHeight="1" x14ac:dyDescent="0.25">
      <c r="A184" s="30" t="s">
        <v>1263</v>
      </c>
      <c r="B184" s="16">
        <v>173</v>
      </c>
      <c r="C184" s="17" t="s">
        <v>1196</v>
      </c>
      <c r="D184" s="17" t="s">
        <v>121</v>
      </c>
      <c r="E184" s="17" t="s">
        <v>136</v>
      </c>
      <c r="F184" s="17" t="s">
        <v>284</v>
      </c>
      <c r="G184" s="17" t="s">
        <v>1246</v>
      </c>
      <c r="H184" s="17" t="s">
        <v>1262</v>
      </c>
      <c r="I184" s="30" t="s">
        <v>1263</v>
      </c>
      <c r="J184" s="17" t="s">
        <v>1264</v>
      </c>
      <c r="K184" s="17" t="s">
        <v>194</v>
      </c>
      <c r="L184" s="19">
        <v>0.3</v>
      </c>
      <c r="M184" s="58">
        <v>0.3</v>
      </c>
      <c r="N184" s="21">
        <v>0.998</v>
      </c>
      <c r="O184" s="22" t="s">
        <v>1265</v>
      </c>
      <c r="P184" s="23">
        <v>0</v>
      </c>
      <c r="Q184" s="23">
        <v>2016</v>
      </c>
      <c r="R184" s="23">
        <v>0</v>
      </c>
      <c r="S184" s="23">
        <v>0</v>
      </c>
      <c r="T184" s="23">
        <v>0.04</v>
      </c>
      <c r="U184" s="23">
        <v>0.04</v>
      </c>
      <c r="V184" s="23">
        <v>0.02</v>
      </c>
      <c r="W184" s="23">
        <v>0</v>
      </c>
      <c r="X184" s="23">
        <v>1</v>
      </c>
      <c r="Y184" s="23">
        <v>0.04</v>
      </c>
      <c r="Z184" s="23">
        <v>1</v>
      </c>
      <c r="AA184" s="23">
        <v>0.04</v>
      </c>
      <c r="AB184" s="23">
        <v>1</v>
      </c>
      <c r="AC184" s="23">
        <v>1.9799999999999998E-2</v>
      </c>
      <c r="AD184" s="23">
        <v>1</v>
      </c>
      <c r="AE184" s="23">
        <v>9.98E-2</v>
      </c>
      <c r="AF184" s="23">
        <v>1</v>
      </c>
      <c r="AG184" s="23">
        <v>0</v>
      </c>
      <c r="AH184" s="23">
        <v>0.04</v>
      </c>
      <c r="AI184" s="23">
        <v>0.04</v>
      </c>
      <c r="AJ184" s="23">
        <v>1.9799999999999998E-2</v>
      </c>
      <c r="AK184" s="23">
        <v>1.9799999999999998E-2</v>
      </c>
      <c r="AL184" s="23" t="e">
        <v>#DIV/0!</v>
      </c>
      <c r="AM184" s="23">
        <v>1</v>
      </c>
      <c r="AN184" s="23">
        <v>1</v>
      </c>
      <c r="AO184" s="23">
        <v>0.98999999999999988</v>
      </c>
      <c r="AP184" s="23">
        <v>0.998</v>
      </c>
      <c r="AQ184" s="23">
        <v>0.4</v>
      </c>
      <c r="AR184" s="23">
        <v>0.4</v>
      </c>
      <c r="AS184" s="23">
        <v>0.1</v>
      </c>
      <c r="AT184" s="23" t="s">
        <v>131</v>
      </c>
      <c r="AU184" s="23" t="s">
        <v>50</v>
      </c>
      <c r="AV184" s="23" t="s">
        <v>131</v>
      </c>
      <c r="AW184" s="23" t="s">
        <v>50</v>
      </c>
      <c r="AX184" s="23" t="s">
        <v>50</v>
      </c>
      <c r="AY184" s="23" t="s">
        <v>50</v>
      </c>
      <c r="AZ184" s="23" t="s">
        <v>50</v>
      </c>
      <c r="BA184" s="23" t="s">
        <v>50</v>
      </c>
      <c r="BB184" s="23" t="s">
        <v>50</v>
      </c>
      <c r="BC184" s="23" t="s">
        <v>1229</v>
      </c>
      <c r="BD184" s="23" t="s">
        <v>164</v>
      </c>
      <c r="BE184" s="23" t="s">
        <v>171</v>
      </c>
      <c r="BF184" s="23" t="s">
        <v>1105</v>
      </c>
      <c r="BG184" s="23" t="s">
        <v>134</v>
      </c>
      <c r="BH184" s="24" t="s">
        <v>197</v>
      </c>
      <c r="BI184" s="17" t="s">
        <v>1565</v>
      </c>
    </row>
    <row r="185" spans="1:61" ht="56.25" customHeight="1" x14ac:dyDescent="0.25">
      <c r="A185" s="30" t="s">
        <v>1266</v>
      </c>
      <c r="B185" s="16">
        <v>174</v>
      </c>
      <c r="C185" s="17" t="s">
        <v>1196</v>
      </c>
      <c r="D185" s="17" t="s">
        <v>121</v>
      </c>
      <c r="E185" s="17" t="s">
        <v>136</v>
      </c>
      <c r="F185" s="17" t="s">
        <v>284</v>
      </c>
      <c r="G185" s="17" t="s">
        <v>1246</v>
      </c>
      <c r="H185" s="17" t="s">
        <v>1247</v>
      </c>
      <c r="I185" s="30" t="s">
        <v>1266</v>
      </c>
      <c r="J185" s="17" t="s">
        <v>1267</v>
      </c>
      <c r="K185" s="17" t="s">
        <v>194</v>
      </c>
      <c r="L185" s="17">
        <v>4</v>
      </c>
      <c r="M185" s="20">
        <v>4</v>
      </c>
      <c r="N185" s="21">
        <v>1</v>
      </c>
      <c r="O185" s="22" t="s">
        <v>1268</v>
      </c>
      <c r="P185" s="23">
        <v>0</v>
      </c>
      <c r="Q185" s="23">
        <v>2015</v>
      </c>
      <c r="R185" s="23">
        <v>0</v>
      </c>
      <c r="S185" s="23">
        <v>0</v>
      </c>
      <c r="T185" s="23">
        <v>2.02</v>
      </c>
      <c r="U185" s="23">
        <v>0.48</v>
      </c>
      <c r="V185" s="23">
        <v>1.5</v>
      </c>
      <c r="W185" s="23">
        <v>0</v>
      </c>
      <c r="X185" s="23">
        <v>4</v>
      </c>
      <c r="Y185" s="23">
        <v>2.02</v>
      </c>
      <c r="Z185" s="23">
        <v>4</v>
      </c>
      <c r="AA185" s="23">
        <v>0.48</v>
      </c>
      <c r="AB185" s="23">
        <v>4</v>
      </c>
      <c r="AC185" s="23">
        <v>1.5</v>
      </c>
      <c r="AD185" s="23">
        <v>4</v>
      </c>
      <c r="AE185" s="23">
        <v>4</v>
      </c>
      <c r="AF185" s="23">
        <v>1</v>
      </c>
      <c r="AG185" s="23">
        <v>0</v>
      </c>
      <c r="AH185" s="23">
        <v>2.02</v>
      </c>
      <c r="AI185" s="23">
        <v>0.48</v>
      </c>
      <c r="AJ185" s="23">
        <v>1.5</v>
      </c>
      <c r="AK185" s="23">
        <v>1.5</v>
      </c>
      <c r="AL185" s="23" t="e">
        <v>#DIV/0!</v>
      </c>
      <c r="AM185" s="23">
        <v>1</v>
      </c>
      <c r="AN185" s="23">
        <v>1</v>
      </c>
      <c r="AO185" s="23">
        <v>1</v>
      </c>
      <c r="AP185" s="23">
        <v>1</v>
      </c>
      <c r="AQ185" s="23">
        <v>4</v>
      </c>
      <c r="AR185" s="23">
        <v>3</v>
      </c>
      <c r="AS185" s="23">
        <v>1</v>
      </c>
      <c r="AT185" s="23" t="s">
        <v>131</v>
      </c>
      <c r="AU185" s="23" t="s">
        <v>50</v>
      </c>
      <c r="AV185" s="23" t="s">
        <v>131</v>
      </c>
      <c r="AW185" s="23" t="s">
        <v>50</v>
      </c>
      <c r="AX185" s="23" t="s">
        <v>50</v>
      </c>
      <c r="AY185" s="23" t="s">
        <v>50</v>
      </c>
      <c r="AZ185" s="23" t="s">
        <v>50</v>
      </c>
      <c r="BA185" s="23" t="s">
        <v>50</v>
      </c>
      <c r="BB185" s="23" t="s">
        <v>50</v>
      </c>
      <c r="BC185" s="23" t="s">
        <v>1229</v>
      </c>
      <c r="BD185" s="23" t="s">
        <v>164</v>
      </c>
      <c r="BE185" s="23" t="s">
        <v>35</v>
      </c>
      <c r="BF185" s="23" t="s">
        <v>1105</v>
      </c>
      <c r="BG185" s="23" t="s">
        <v>134</v>
      </c>
      <c r="BH185" s="24" t="s">
        <v>197</v>
      </c>
      <c r="BI185" s="17" t="s">
        <v>1566</v>
      </c>
    </row>
    <row r="186" spans="1:61" ht="56.25" customHeight="1" x14ac:dyDescent="0.25">
      <c r="A186" s="17" t="s">
        <v>1273</v>
      </c>
      <c r="B186" s="16" t="s">
        <v>1269</v>
      </c>
      <c r="C186" s="17" t="s">
        <v>1196</v>
      </c>
      <c r="D186" s="17" t="s">
        <v>324</v>
      </c>
      <c r="E186" s="17" t="s">
        <v>521</v>
      </c>
      <c r="F186" s="30" t="s">
        <v>1270</v>
      </c>
      <c r="G186" s="17" t="s">
        <v>1271</v>
      </c>
      <c r="H186" s="17" t="s">
        <v>1272</v>
      </c>
      <c r="I186" s="17" t="s">
        <v>1273</v>
      </c>
      <c r="J186" s="17" t="s">
        <v>1274</v>
      </c>
      <c r="K186" s="17" t="s">
        <v>194</v>
      </c>
      <c r="L186" s="21">
        <v>1</v>
      </c>
      <c r="M186" s="21">
        <v>1</v>
      </c>
      <c r="N186" s="21">
        <v>1</v>
      </c>
      <c r="O186" s="22" t="s">
        <v>1275</v>
      </c>
      <c r="P186" s="23">
        <v>0</v>
      </c>
      <c r="Q186" s="23">
        <v>2016</v>
      </c>
      <c r="R186" s="23">
        <v>0</v>
      </c>
      <c r="S186" s="23">
        <v>0</v>
      </c>
      <c r="T186" s="23">
        <v>0</v>
      </c>
      <c r="U186" s="23">
        <v>0</v>
      </c>
      <c r="V186" s="23">
        <v>0</v>
      </c>
      <c r="W186" s="23">
        <v>0</v>
      </c>
      <c r="X186" s="23">
        <v>0</v>
      </c>
      <c r="Y186" s="23">
        <v>0</v>
      </c>
      <c r="Z186" s="23">
        <v>0</v>
      </c>
      <c r="AA186" s="23">
        <v>0</v>
      </c>
      <c r="AB186" s="23">
        <v>0</v>
      </c>
      <c r="AC186" s="23">
        <v>0</v>
      </c>
      <c r="AD186" s="23">
        <v>0</v>
      </c>
      <c r="AE186" s="23">
        <v>0</v>
      </c>
      <c r="AF186" s="23">
        <v>0</v>
      </c>
      <c r="AG186" s="23" t="e">
        <v>#DIV/0!</v>
      </c>
      <c r="AH186" s="23" t="e">
        <v>#DIV/0!</v>
      </c>
      <c r="AI186" s="23" t="e">
        <v>#DIV/0!</v>
      </c>
      <c r="AJ186" s="23" t="e">
        <v>#DIV/0!</v>
      </c>
      <c r="AK186" s="23" t="e">
        <v>#DIV/0!</v>
      </c>
      <c r="AL186" s="23" t="e">
        <v>#DIV/0!</v>
      </c>
      <c r="AM186" s="23" t="e">
        <v>#DIV/0!</v>
      </c>
      <c r="AN186" s="23" t="e">
        <v>#DIV/0!</v>
      </c>
      <c r="AO186" s="23" t="e">
        <v>#DIV/0!</v>
      </c>
      <c r="AP186" s="23" t="e">
        <v>#DIV/0!</v>
      </c>
      <c r="AQ186" s="23">
        <v>0</v>
      </c>
      <c r="AR186" s="23">
        <v>0</v>
      </c>
      <c r="AS186" s="23">
        <v>0</v>
      </c>
      <c r="AT186" s="23" t="s">
        <v>50</v>
      </c>
      <c r="AU186" s="23" t="s">
        <v>131</v>
      </c>
      <c r="AV186" s="23" t="s">
        <v>131</v>
      </c>
      <c r="AW186" s="23" t="s">
        <v>50</v>
      </c>
      <c r="AX186" s="23" t="s">
        <v>50</v>
      </c>
      <c r="AY186" s="23" t="s">
        <v>50</v>
      </c>
      <c r="AZ186" s="23" t="s">
        <v>50</v>
      </c>
      <c r="BA186" s="23" t="s">
        <v>50</v>
      </c>
      <c r="BB186" s="23" t="s">
        <v>50</v>
      </c>
      <c r="BC186" s="23" t="s">
        <v>1229</v>
      </c>
      <c r="BD186" s="23" t="s">
        <v>164</v>
      </c>
      <c r="BE186" s="23" t="s">
        <v>171</v>
      </c>
      <c r="BF186" s="23" t="s">
        <v>381</v>
      </c>
      <c r="BG186" s="23" t="s">
        <v>134</v>
      </c>
      <c r="BH186" s="24" t="s">
        <v>197</v>
      </c>
      <c r="BI186" s="17" t="s">
        <v>1567</v>
      </c>
    </row>
    <row r="187" spans="1:61" ht="56.25" customHeight="1" x14ac:dyDescent="0.25">
      <c r="A187" s="30" t="s">
        <v>1279</v>
      </c>
      <c r="B187" s="16">
        <v>175</v>
      </c>
      <c r="C187" s="17" t="s">
        <v>1276</v>
      </c>
      <c r="D187" s="17" t="s">
        <v>121</v>
      </c>
      <c r="E187" s="17" t="s">
        <v>136</v>
      </c>
      <c r="F187" s="17" t="s">
        <v>284</v>
      </c>
      <c r="G187" s="17" t="s">
        <v>1277</v>
      </c>
      <c r="H187" s="17" t="s">
        <v>1278</v>
      </c>
      <c r="I187" s="30" t="s">
        <v>1279</v>
      </c>
      <c r="J187" s="17" t="s">
        <v>1280</v>
      </c>
      <c r="K187" s="17" t="s">
        <v>1281</v>
      </c>
      <c r="L187" s="17">
        <v>5</v>
      </c>
      <c r="M187" s="20">
        <v>5</v>
      </c>
      <c r="N187" s="21">
        <v>1</v>
      </c>
      <c r="O187" s="22" t="s">
        <v>1282</v>
      </c>
      <c r="P187" s="23">
        <v>2</v>
      </c>
      <c r="Q187" s="23">
        <v>2016</v>
      </c>
      <c r="R187" s="23">
        <v>2</v>
      </c>
      <c r="S187" s="23">
        <v>0</v>
      </c>
      <c r="T187" s="23">
        <v>0</v>
      </c>
      <c r="U187" s="23">
        <v>3</v>
      </c>
      <c r="V187" s="23">
        <v>2</v>
      </c>
      <c r="W187" s="23">
        <v>0</v>
      </c>
      <c r="X187" s="23">
        <v>0</v>
      </c>
      <c r="Y187" s="23">
        <v>0</v>
      </c>
      <c r="Z187" s="23">
        <v>0</v>
      </c>
      <c r="AA187" s="23">
        <v>0</v>
      </c>
      <c r="AB187" s="23">
        <v>0</v>
      </c>
      <c r="AC187" s="23">
        <v>5</v>
      </c>
      <c r="AD187" s="23">
        <v>5</v>
      </c>
      <c r="AE187" s="23">
        <v>5</v>
      </c>
      <c r="AF187" s="23">
        <v>5</v>
      </c>
      <c r="AG187" s="23">
        <v>0</v>
      </c>
      <c r="AH187" s="23">
        <v>0</v>
      </c>
      <c r="AI187" s="23">
        <v>0</v>
      </c>
      <c r="AJ187" s="23">
        <v>5</v>
      </c>
      <c r="AK187" s="23">
        <v>5</v>
      </c>
      <c r="AL187" s="23">
        <v>0</v>
      </c>
      <c r="AM187" s="23">
        <v>0</v>
      </c>
      <c r="AN187" s="23">
        <v>0</v>
      </c>
      <c r="AO187" s="23">
        <v>2.5</v>
      </c>
      <c r="AP187" s="23">
        <v>1</v>
      </c>
      <c r="AQ187" s="23">
        <v>5</v>
      </c>
      <c r="AR187" s="23">
        <v>5</v>
      </c>
      <c r="AS187" s="23">
        <v>3</v>
      </c>
      <c r="AT187" s="23" t="s">
        <v>49</v>
      </c>
      <c r="AU187" s="23" t="s">
        <v>49</v>
      </c>
      <c r="AV187" s="23" t="s">
        <v>131</v>
      </c>
      <c r="AW187" s="23" t="s">
        <v>131</v>
      </c>
      <c r="AX187" s="23" t="s">
        <v>49</v>
      </c>
      <c r="AY187" s="23" t="s">
        <v>49</v>
      </c>
      <c r="AZ187" s="23" t="s">
        <v>49</v>
      </c>
      <c r="BA187" s="23" t="s">
        <v>49</v>
      </c>
      <c r="BB187" s="23" t="s">
        <v>49</v>
      </c>
      <c r="BC187" s="23" t="s">
        <v>132</v>
      </c>
      <c r="BD187" s="23" t="s">
        <v>164</v>
      </c>
      <c r="BE187" s="23" t="s">
        <v>35</v>
      </c>
      <c r="BF187" s="23" t="s">
        <v>271</v>
      </c>
      <c r="BG187" s="23" t="s">
        <v>134</v>
      </c>
      <c r="BH187" s="24" t="s">
        <v>135</v>
      </c>
      <c r="BI187" s="17" t="s">
        <v>1568</v>
      </c>
    </row>
    <row r="188" spans="1:61" ht="56.25" customHeight="1" x14ac:dyDescent="0.25">
      <c r="A188" s="30" t="s">
        <v>1284</v>
      </c>
      <c r="B188" s="16">
        <v>176</v>
      </c>
      <c r="C188" s="17" t="s">
        <v>1276</v>
      </c>
      <c r="D188" s="17" t="s">
        <v>121</v>
      </c>
      <c r="E188" s="17" t="s">
        <v>136</v>
      </c>
      <c r="F188" s="17" t="s">
        <v>284</v>
      </c>
      <c r="G188" s="17" t="s">
        <v>1277</v>
      </c>
      <c r="H188" s="17" t="s">
        <v>1283</v>
      </c>
      <c r="I188" s="30" t="s">
        <v>1284</v>
      </c>
      <c r="J188" s="17" t="s">
        <v>1285</v>
      </c>
      <c r="K188" s="17" t="s">
        <v>1286</v>
      </c>
      <c r="L188" s="21">
        <v>0.5</v>
      </c>
      <c r="M188" s="21">
        <v>0.5</v>
      </c>
      <c r="N188" s="21">
        <v>1</v>
      </c>
      <c r="O188" s="22" t="s">
        <v>1287</v>
      </c>
      <c r="P188" s="23">
        <v>23.74</v>
      </c>
      <c r="Q188" s="23">
        <v>2016</v>
      </c>
      <c r="R188" s="23">
        <v>0.25</v>
      </c>
      <c r="S188" s="23">
        <v>0.31950000000000001</v>
      </c>
      <c r="T188" s="23">
        <v>0.38279999999999997</v>
      </c>
      <c r="U188" s="23">
        <v>0.4461</v>
      </c>
      <c r="V188" s="23">
        <v>0.5</v>
      </c>
      <c r="W188" s="23">
        <v>29.832319999999999</v>
      </c>
      <c r="X188" s="23">
        <v>100</v>
      </c>
      <c r="Y188" s="23">
        <v>35.924639999999997</v>
      </c>
      <c r="Z188" s="23">
        <v>100</v>
      </c>
      <c r="AA188" s="23">
        <v>42.72</v>
      </c>
      <c r="AB188" s="23">
        <v>100</v>
      </c>
      <c r="AC188" s="23">
        <v>50</v>
      </c>
      <c r="AD188" s="23">
        <v>100</v>
      </c>
      <c r="AE188" s="23">
        <v>50</v>
      </c>
      <c r="AF188" s="23">
        <v>100</v>
      </c>
      <c r="AG188" s="23">
        <v>0.29832320000000001</v>
      </c>
      <c r="AH188" s="23">
        <v>0.35924639999999997</v>
      </c>
      <c r="AI188" s="23">
        <v>0.42719999999999997</v>
      </c>
      <c r="AJ188" s="23">
        <v>0.5</v>
      </c>
      <c r="AK188" s="23">
        <v>0.5</v>
      </c>
      <c r="AL188" s="23">
        <v>0.93371893583724574</v>
      </c>
      <c r="AM188" s="23">
        <v>0.93847021943573661</v>
      </c>
      <c r="AN188" s="23">
        <v>0.95763281775386677</v>
      </c>
      <c r="AO188" s="23">
        <v>1</v>
      </c>
      <c r="AP188" s="23">
        <v>1</v>
      </c>
      <c r="AQ188" s="23">
        <v>0.7</v>
      </c>
      <c r="AR188" s="23">
        <v>0.9</v>
      </c>
      <c r="AS188" s="23">
        <v>1</v>
      </c>
      <c r="AT188" s="23" t="s">
        <v>131</v>
      </c>
      <c r="AU188" s="23" t="s">
        <v>49</v>
      </c>
      <c r="AV188" s="23" t="s">
        <v>131</v>
      </c>
      <c r="AW188" s="23" t="s">
        <v>131</v>
      </c>
      <c r="AX188" s="23" t="s">
        <v>49</v>
      </c>
      <c r="AY188" s="23" t="s">
        <v>49</v>
      </c>
      <c r="AZ188" s="23" t="s">
        <v>49</v>
      </c>
      <c r="BA188" s="23" t="s">
        <v>49</v>
      </c>
      <c r="BB188" s="23" t="s">
        <v>49</v>
      </c>
      <c r="BC188" s="23" t="s">
        <v>132</v>
      </c>
      <c r="BD188" s="23" t="s">
        <v>238</v>
      </c>
      <c r="BE188" s="23" t="s">
        <v>171</v>
      </c>
      <c r="BF188" s="23" t="s">
        <v>278</v>
      </c>
      <c r="BG188" s="23" t="s">
        <v>134</v>
      </c>
      <c r="BH188" s="24" t="s">
        <v>135</v>
      </c>
      <c r="BI188" s="17" t="s">
        <v>1569</v>
      </c>
    </row>
    <row r="189" spans="1:61" ht="56.25" customHeight="1" x14ac:dyDescent="0.25">
      <c r="A189" s="30" t="s">
        <v>1289</v>
      </c>
      <c r="B189" s="16">
        <v>177</v>
      </c>
      <c r="C189" s="17" t="s">
        <v>1276</v>
      </c>
      <c r="D189" s="17" t="s">
        <v>121</v>
      </c>
      <c r="E189" s="17" t="s">
        <v>136</v>
      </c>
      <c r="F189" s="17" t="s">
        <v>284</v>
      </c>
      <c r="G189" s="17" t="s">
        <v>1277</v>
      </c>
      <c r="H189" s="17" t="s">
        <v>1288</v>
      </c>
      <c r="I189" s="30" t="s">
        <v>1289</v>
      </c>
      <c r="J189" s="17" t="s">
        <v>1290</v>
      </c>
      <c r="K189" s="17" t="s">
        <v>1291</v>
      </c>
      <c r="L189" s="17">
        <v>1</v>
      </c>
      <c r="M189" s="20">
        <v>2</v>
      </c>
      <c r="N189" s="21">
        <v>2</v>
      </c>
      <c r="O189" s="22" t="s">
        <v>1292</v>
      </c>
      <c r="P189" s="23">
        <v>1</v>
      </c>
      <c r="Q189" s="23">
        <v>2016</v>
      </c>
      <c r="R189" s="23">
        <v>1</v>
      </c>
      <c r="S189" s="23">
        <v>0</v>
      </c>
      <c r="T189" s="23">
        <v>1</v>
      </c>
      <c r="U189" s="23">
        <v>0</v>
      </c>
      <c r="V189" s="23">
        <v>0</v>
      </c>
      <c r="W189" s="23">
        <v>0</v>
      </c>
      <c r="X189" s="23">
        <v>0</v>
      </c>
      <c r="Y189" s="23">
        <v>1</v>
      </c>
      <c r="Z189" s="23">
        <v>0</v>
      </c>
      <c r="AA189" s="23">
        <v>0.9</v>
      </c>
      <c r="AB189" s="23">
        <v>0</v>
      </c>
      <c r="AC189" s="23">
        <v>0.1</v>
      </c>
      <c r="AD189" s="23">
        <v>0</v>
      </c>
      <c r="AE189" s="23">
        <v>2</v>
      </c>
      <c r="AF189" s="23">
        <v>1</v>
      </c>
      <c r="AG189" s="23">
        <v>0</v>
      </c>
      <c r="AH189" s="23">
        <v>1</v>
      </c>
      <c r="AI189" s="23">
        <v>0.9</v>
      </c>
      <c r="AJ189" s="23">
        <v>0.1</v>
      </c>
      <c r="AK189" s="23">
        <v>0.1</v>
      </c>
      <c r="AL189" s="23">
        <v>0</v>
      </c>
      <c r="AM189" s="23">
        <v>1</v>
      </c>
      <c r="AN189" s="23">
        <v>0</v>
      </c>
      <c r="AO189" s="23">
        <v>0</v>
      </c>
      <c r="AP189" s="23">
        <v>2</v>
      </c>
      <c r="AQ189" s="23">
        <v>1</v>
      </c>
      <c r="AR189" s="23">
        <v>1</v>
      </c>
      <c r="AS189" s="23">
        <v>0</v>
      </c>
      <c r="AT189" s="23" t="s">
        <v>131</v>
      </c>
      <c r="AU189" s="23" t="s">
        <v>49</v>
      </c>
      <c r="AV189" s="23" t="s">
        <v>131</v>
      </c>
      <c r="AW189" s="23" t="s">
        <v>131</v>
      </c>
      <c r="AX189" s="23" t="s">
        <v>49</v>
      </c>
      <c r="AY189" s="23" t="s">
        <v>49</v>
      </c>
      <c r="AZ189" s="23" t="s">
        <v>49</v>
      </c>
      <c r="BA189" s="23" t="s">
        <v>49</v>
      </c>
      <c r="BB189" s="23" t="s">
        <v>49</v>
      </c>
      <c r="BC189" s="23" t="s">
        <v>132</v>
      </c>
      <c r="BD189" s="23" t="s">
        <v>164</v>
      </c>
      <c r="BE189" s="23" t="s">
        <v>35</v>
      </c>
      <c r="BF189" s="23" t="s">
        <v>271</v>
      </c>
      <c r="BG189" s="23" t="s">
        <v>134</v>
      </c>
      <c r="BH189" s="24" t="s">
        <v>135</v>
      </c>
      <c r="BI189" s="17" t="s">
        <v>1570</v>
      </c>
    </row>
    <row r="190" spans="1:61" ht="56.25" customHeight="1" x14ac:dyDescent="0.25">
      <c r="A190" s="30" t="s">
        <v>1294</v>
      </c>
      <c r="B190" s="16">
        <v>178</v>
      </c>
      <c r="C190" s="17" t="s">
        <v>1276</v>
      </c>
      <c r="D190" s="17" t="s">
        <v>121</v>
      </c>
      <c r="E190" s="17" t="s">
        <v>136</v>
      </c>
      <c r="F190" s="17" t="s">
        <v>284</v>
      </c>
      <c r="G190" s="17" t="s">
        <v>1277</v>
      </c>
      <c r="H190" s="17" t="s">
        <v>1293</v>
      </c>
      <c r="I190" s="30" t="s">
        <v>1294</v>
      </c>
      <c r="J190" s="17" t="s">
        <v>1295</v>
      </c>
      <c r="K190" s="17" t="s">
        <v>1296</v>
      </c>
      <c r="L190" s="21">
        <v>0.5</v>
      </c>
      <c r="M190" s="21">
        <v>0.5</v>
      </c>
      <c r="N190" s="21">
        <v>1</v>
      </c>
      <c r="O190" s="22" t="s">
        <v>1297</v>
      </c>
      <c r="P190" s="23">
        <v>0.179228</v>
      </c>
      <c r="Q190" s="23">
        <v>2016</v>
      </c>
      <c r="R190" s="23">
        <v>0.2</v>
      </c>
      <c r="S190" s="23">
        <v>0.27960000000000002</v>
      </c>
      <c r="T190" s="23">
        <v>0.3569</v>
      </c>
      <c r="U190" s="23">
        <v>0.43419999999999997</v>
      </c>
      <c r="V190" s="23">
        <v>0.5</v>
      </c>
      <c r="W190" s="23">
        <v>19.87688</v>
      </c>
      <c r="X190" s="23">
        <v>100</v>
      </c>
      <c r="Y190" s="23">
        <v>28.47</v>
      </c>
      <c r="Z190" s="23">
        <v>100</v>
      </c>
      <c r="AA190" s="23">
        <v>43.43</v>
      </c>
      <c r="AB190" s="23">
        <v>100</v>
      </c>
      <c r="AC190" s="23">
        <v>50</v>
      </c>
      <c r="AD190" s="23">
        <v>100</v>
      </c>
      <c r="AE190" s="23">
        <v>50</v>
      </c>
      <c r="AF190" s="23">
        <v>100</v>
      </c>
      <c r="AG190" s="23">
        <v>0.1987688</v>
      </c>
      <c r="AH190" s="23">
        <v>0.28470000000000001</v>
      </c>
      <c r="AI190" s="23">
        <v>0.43430000000000002</v>
      </c>
      <c r="AJ190" s="23">
        <v>0.5</v>
      </c>
      <c r="AK190" s="23">
        <v>0.5</v>
      </c>
      <c r="AL190" s="23">
        <v>0.71090414878397701</v>
      </c>
      <c r="AM190" s="23">
        <v>0.79770243765760718</v>
      </c>
      <c r="AN190" s="23">
        <v>1.0002303086135422</v>
      </c>
      <c r="AO190" s="23">
        <v>1</v>
      </c>
      <c r="AP190" s="23">
        <v>1</v>
      </c>
      <c r="AQ190" s="23">
        <v>0.7</v>
      </c>
      <c r="AR190" s="23">
        <v>0.9</v>
      </c>
      <c r="AS190" s="23">
        <v>1</v>
      </c>
      <c r="AT190" s="23"/>
      <c r="AU190" s="23" t="s">
        <v>49</v>
      </c>
      <c r="AV190" s="23" t="s">
        <v>131</v>
      </c>
      <c r="AW190" s="23" t="s">
        <v>131</v>
      </c>
      <c r="AX190" s="23" t="s">
        <v>49</v>
      </c>
      <c r="AY190" s="23" t="s">
        <v>49</v>
      </c>
      <c r="AZ190" s="23" t="s">
        <v>49</v>
      </c>
      <c r="BA190" s="23" t="s">
        <v>49</v>
      </c>
      <c r="BB190" s="23" t="s">
        <v>49</v>
      </c>
      <c r="BC190" s="23" t="s">
        <v>132</v>
      </c>
      <c r="BD190" s="23" t="s">
        <v>238</v>
      </c>
      <c r="BE190" s="23" t="s">
        <v>171</v>
      </c>
      <c r="BF190" s="23" t="s">
        <v>278</v>
      </c>
      <c r="BG190" s="23" t="s">
        <v>134</v>
      </c>
      <c r="BH190" s="24" t="s">
        <v>135</v>
      </c>
      <c r="BI190" s="17" t="s">
        <v>1571</v>
      </c>
    </row>
    <row r="191" spans="1:61" ht="56.25" customHeight="1" x14ac:dyDescent="0.25">
      <c r="A191" s="30" t="s">
        <v>1300</v>
      </c>
      <c r="B191" s="16">
        <v>179</v>
      </c>
      <c r="C191" s="17" t="s">
        <v>1276</v>
      </c>
      <c r="D191" s="17" t="s">
        <v>121</v>
      </c>
      <c r="E191" s="17" t="s">
        <v>136</v>
      </c>
      <c r="F191" s="17" t="s">
        <v>284</v>
      </c>
      <c r="G191" s="17" t="s">
        <v>1298</v>
      </c>
      <c r="H191" s="17" t="s">
        <v>1299</v>
      </c>
      <c r="I191" s="30" t="s">
        <v>1300</v>
      </c>
      <c r="J191" s="17" t="s">
        <v>1285</v>
      </c>
      <c r="K191" s="17" t="s">
        <v>1301</v>
      </c>
      <c r="L191" s="21">
        <v>0.5</v>
      </c>
      <c r="M191" s="21">
        <v>0.5</v>
      </c>
      <c r="N191" s="21">
        <v>1</v>
      </c>
      <c r="O191" s="22" t="s">
        <v>1302</v>
      </c>
      <c r="P191" s="23">
        <v>0.15679999999999999</v>
      </c>
      <c r="Q191" s="23">
        <v>2016</v>
      </c>
      <c r="R191" s="23">
        <v>0.15679999999999999</v>
      </c>
      <c r="S191" s="23">
        <v>0.26419999999999999</v>
      </c>
      <c r="T191" s="23">
        <v>0.34689999999999999</v>
      </c>
      <c r="U191" s="23">
        <v>0.42959999999999998</v>
      </c>
      <c r="V191" s="23">
        <v>0.5</v>
      </c>
      <c r="W191" s="23">
        <v>24.568000000000001</v>
      </c>
      <c r="X191" s="23">
        <v>100</v>
      </c>
      <c r="Y191" s="23">
        <v>32</v>
      </c>
      <c r="Z191" s="23">
        <v>100</v>
      </c>
      <c r="AA191" s="23">
        <v>41.73</v>
      </c>
      <c r="AB191" s="23">
        <v>100</v>
      </c>
      <c r="AC191" s="23">
        <v>50</v>
      </c>
      <c r="AD191" s="23">
        <v>100</v>
      </c>
      <c r="AE191" s="23">
        <v>50</v>
      </c>
      <c r="AF191" s="23">
        <v>100</v>
      </c>
      <c r="AG191" s="23">
        <v>0.24568000000000001</v>
      </c>
      <c r="AH191" s="23">
        <v>0.32</v>
      </c>
      <c r="AI191" s="23">
        <v>0.41729999999999995</v>
      </c>
      <c r="AJ191" s="23">
        <v>0.5</v>
      </c>
      <c r="AK191" s="23">
        <v>0.5</v>
      </c>
      <c r="AL191" s="23">
        <v>0.92990158970476922</v>
      </c>
      <c r="AM191" s="23">
        <v>0.92245603920438168</v>
      </c>
      <c r="AN191" s="23">
        <v>0.97136871508379885</v>
      </c>
      <c r="AO191" s="23">
        <v>1</v>
      </c>
      <c r="AP191" s="23">
        <v>1</v>
      </c>
      <c r="AQ191" s="23">
        <v>0.7</v>
      </c>
      <c r="AR191" s="23">
        <v>0.9</v>
      </c>
      <c r="AS191" s="23">
        <v>1</v>
      </c>
      <c r="AT191" s="23" t="s">
        <v>49</v>
      </c>
      <c r="AU191" s="23" t="s">
        <v>49</v>
      </c>
      <c r="AV191" s="23" t="s">
        <v>131</v>
      </c>
      <c r="AW191" s="23" t="s">
        <v>131</v>
      </c>
      <c r="AX191" s="23" t="s">
        <v>49</v>
      </c>
      <c r="AY191" s="23" t="s">
        <v>49</v>
      </c>
      <c r="AZ191" s="23" t="s">
        <v>49</v>
      </c>
      <c r="BA191" s="23" t="s">
        <v>49</v>
      </c>
      <c r="BB191" s="23" t="s">
        <v>49</v>
      </c>
      <c r="BC191" s="23" t="s">
        <v>132</v>
      </c>
      <c r="BD191" s="23" t="s">
        <v>238</v>
      </c>
      <c r="BE191" s="23" t="s">
        <v>171</v>
      </c>
      <c r="BF191" s="23" t="s">
        <v>278</v>
      </c>
      <c r="BG191" s="23" t="s">
        <v>134</v>
      </c>
      <c r="BH191" s="24" t="s">
        <v>135</v>
      </c>
      <c r="BI191" s="17" t="s">
        <v>1572</v>
      </c>
    </row>
    <row r="192" spans="1:61" ht="56.25" customHeight="1" x14ac:dyDescent="0.25">
      <c r="A192" s="30" t="s">
        <v>1304</v>
      </c>
      <c r="B192" s="16">
        <v>180</v>
      </c>
      <c r="C192" s="17" t="s">
        <v>1276</v>
      </c>
      <c r="D192" s="17" t="s">
        <v>121</v>
      </c>
      <c r="E192" s="17" t="s">
        <v>136</v>
      </c>
      <c r="F192" s="17" t="s">
        <v>284</v>
      </c>
      <c r="G192" s="17" t="s">
        <v>1298</v>
      </c>
      <c r="H192" s="17" t="s">
        <v>1303</v>
      </c>
      <c r="I192" s="30" t="s">
        <v>1304</v>
      </c>
      <c r="J192" s="17" t="s">
        <v>1305</v>
      </c>
      <c r="K192" s="17" t="s">
        <v>1306</v>
      </c>
      <c r="L192" s="21">
        <v>0.7</v>
      </c>
      <c r="M192" s="21">
        <v>0.7</v>
      </c>
      <c r="N192" s="21">
        <v>1</v>
      </c>
      <c r="O192" s="22" t="s">
        <v>1307</v>
      </c>
      <c r="P192" s="23">
        <v>0.2</v>
      </c>
      <c r="Q192" s="23">
        <v>2016</v>
      </c>
      <c r="R192" s="23">
        <v>0.2</v>
      </c>
      <c r="S192" s="23">
        <v>0.4375</v>
      </c>
      <c r="T192" s="23">
        <v>0.59</v>
      </c>
      <c r="U192" s="23">
        <v>0.65</v>
      </c>
      <c r="V192" s="23">
        <v>0.7</v>
      </c>
      <c r="W192" s="23">
        <v>40.75</v>
      </c>
      <c r="X192" s="23">
        <v>100</v>
      </c>
      <c r="Y192" s="23">
        <v>59</v>
      </c>
      <c r="Z192" s="23">
        <v>100</v>
      </c>
      <c r="AA192" s="23">
        <v>65</v>
      </c>
      <c r="AB192" s="23">
        <v>100</v>
      </c>
      <c r="AC192" s="23">
        <v>70</v>
      </c>
      <c r="AD192" s="23">
        <v>100</v>
      </c>
      <c r="AE192" s="23">
        <v>70</v>
      </c>
      <c r="AF192" s="23">
        <v>100</v>
      </c>
      <c r="AG192" s="23">
        <v>0.40749999999999997</v>
      </c>
      <c r="AH192" s="23">
        <v>0.59</v>
      </c>
      <c r="AI192" s="23">
        <v>0.65</v>
      </c>
      <c r="AJ192" s="23">
        <v>0.7</v>
      </c>
      <c r="AK192" s="23">
        <v>0.7</v>
      </c>
      <c r="AL192" s="23">
        <v>0.93142857142857138</v>
      </c>
      <c r="AM192" s="23">
        <v>1</v>
      </c>
      <c r="AN192" s="23">
        <v>1</v>
      </c>
      <c r="AO192" s="23">
        <v>1</v>
      </c>
      <c r="AP192" s="23">
        <v>1</v>
      </c>
      <c r="AQ192" s="23">
        <v>0.9</v>
      </c>
      <c r="AR192" s="23">
        <v>0.95</v>
      </c>
      <c r="AS192" s="23">
        <v>1</v>
      </c>
      <c r="AT192" s="23" t="s">
        <v>131</v>
      </c>
      <c r="AU192" s="23" t="s">
        <v>49</v>
      </c>
      <c r="AV192" s="23" t="s">
        <v>131</v>
      </c>
      <c r="AW192" s="23" t="s">
        <v>131</v>
      </c>
      <c r="AX192" s="23" t="s">
        <v>49</v>
      </c>
      <c r="AY192" s="23" t="s">
        <v>49</v>
      </c>
      <c r="AZ192" s="23" t="s">
        <v>49</v>
      </c>
      <c r="BA192" s="23" t="s">
        <v>49</v>
      </c>
      <c r="BB192" s="23" t="s">
        <v>49</v>
      </c>
      <c r="BC192" s="23" t="s">
        <v>132</v>
      </c>
      <c r="BD192" s="23" t="s">
        <v>238</v>
      </c>
      <c r="BE192" s="23" t="s">
        <v>171</v>
      </c>
      <c r="BF192" s="23" t="s">
        <v>278</v>
      </c>
      <c r="BG192" s="23" t="s">
        <v>134</v>
      </c>
      <c r="BH192" s="24" t="s">
        <v>135</v>
      </c>
      <c r="BI192" s="17" t="s">
        <v>1573</v>
      </c>
    </row>
    <row r="193" spans="1:61" ht="56.25" customHeight="1" x14ac:dyDescent="0.25">
      <c r="A193" s="30" t="s">
        <v>1309</v>
      </c>
      <c r="B193" s="16">
        <v>181</v>
      </c>
      <c r="C193" s="17" t="s">
        <v>1276</v>
      </c>
      <c r="D193" s="17" t="s">
        <v>121</v>
      </c>
      <c r="E193" s="17" t="s">
        <v>136</v>
      </c>
      <c r="F193" s="17" t="s">
        <v>284</v>
      </c>
      <c r="G193" s="17" t="s">
        <v>1298</v>
      </c>
      <c r="H193" s="17" t="s">
        <v>1308</v>
      </c>
      <c r="I193" s="30" t="s">
        <v>1309</v>
      </c>
      <c r="J193" s="17" t="s">
        <v>1310</v>
      </c>
      <c r="K193" s="17" t="s">
        <v>1311</v>
      </c>
      <c r="L193" s="17">
        <v>1</v>
      </c>
      <c r="M193" s="20">
        <v>1</v>
      </c>
      <c r="N193" s="21">
        <v>1</v>
      </c>
      <c r="O193" s="22" t="s">
        <v>1312</v>
      </c>
      <c r="P193" s="23">
        <v>1</v>
      </c>
      <c r="Q193" s="23">
        <v>2016</v>
      </c>
      <c r="R193" s="23">
        <v>1</v>
      </c>
      <c r="S193" s="23">
        <v>0</v>
      </c>
      <c r="T193" s="23">
        <v>0</v>
      </c>
      <c r="U193" s="23">
        <v>0</v>
      </c>
      <c r="V193" s="23">
        <v>1</v>
      </c>
      <c r="W193" s="23">
        <v>0</v>
      </c>
      <c r="X193" s="23">
        <v>0</v>
      </c>
      <c r="Y193" s="23">
        <v>0</v>
      </c>
      <c r="Z193" s="23">
        <v>0</v>
      </c>
      <c r="AA193" s="23">
        <v>0</v>
      </c>
      <c r="AB193" s="23">
        <v>0</v>
      </c>
      <c r="AC193" s="23">
        <v>1</v>
      </c>
      <c r="AD193" s="23">
        <v>1</v>
      </c>
      <c r="AE193" s="23">
        <v>1</v>
      </c>
      <c r="AF193" s="23">
        <v>1</v>
      </c>
      <c r="AG193" s="23">
        <v>0</v>
      </c>
      <c r="AH193" s="23">
        <v>0</v>
      </c>
      <c r="AI193" s="23">
        <v>0</v>
      </c>
      <c r="AJ193" s="23">
        <v>1</v>
      </c>
      <c r="AK193" s="23">
        <v>1</v>
      </c>
      <c r="AL193" s="23">
        <v>0</v>
      </c>
      <c r="AM193" s="23">
        <v>0</v>
      </c>
      <c r="AN193" s="23">
        <v>0</v>
      </c>
      <c r="AO193" s="23">
        <v>1</v>
      </c>
      <c r="AP193" s="23">
        <v>1</v>
      </c>
      <c r="AQ193" s="23">
        <v>1</v>
      </c>
      <c r="AR193" s="23">
        <v>1</v>
      </c>
      <c r="AS193" s="23">
        <v>1</v>
      </c>
      <c r="AT193" s="23"/>
      <c r="AU193" s="23" t="s">
        <v>49</v>
      </c>
      <c r="AV193" s="23" t="s">
        <v>131</v>
      </c>
      <c r="AW193" s="23" t="s">
        <v>131</v>
      </c>
      <c r="AX193" s="23" t="s">
        <v>49</v>
      </c>
      <c r="AY193" s="23" t="s">
        <v>49</v>
      </c>
      <c r="AZ193" s="23" t="s">
        <v>49</v>
      </c>
      <c r="BA193" s="23" t="s">
        <v>49</v>
      </c>
      <c r="BB193" s="23" t="s">
        <v>49</v>
      </c>
      <c r="BC193" s="23" t="s">
        <v>132</v>
      </c>
      <c r="BD193" s="23" t="s">
        <v>238</v>
      </c>
      <c r="BE193" s="23" t="s">
        <v>35</v>
      </c>
      <c r="BF193" s="23" t="s">
        <v>278</v>
      </c>
      <c r="BG193" s="23" t="s">
        <v>134</v>
      </c>
      <c r="BH193" s="24" t="s">
        <v>135</v>
      </c>
      <c r="BI193" s="17" t="s">
        <v>1574</v>
      </c>
    </row>
    <row r="194" spans="1:61" ht="56.25" customHeight="1" x14ac:dyDescent="0.25">
      <c r="A194" s="30" t="s">
        <v>1314</v>
      </c>
      <c r="B194" s="16">
        <v>182</v>
      </c>
      <c r="C194" s="17" t="s">
        <v>1276</v>
      </c>
      <c r="D194" s="17" t="s">
        <v>121</v>
      </c>
      <c r="E194" s="17" t="s">
        <v>136</v>
      </c>
      <c r="F194" s="17" t="s">
        <v>284</v>
      </c>
      <c r="G194" s="17" t="s">
        <v>1298</v>
      </c>
      <c r="H194" s="17" t="s">
        <v>1313</v>
      </c>
      <c r="I194" s="30" t="s">
        <v>1314</v>
      </c>
      <c r="J194" s="17" t="s">
        <v>1315</v>
      </c>
      <c r="K194" s="17" t="s">
        <v>1316</v>
      </c>
      <c r="L194" s="21">
        <v>0.7</v>
      </c>
      <c r="M194" s="21">
        <v>0.7</v>
      </c>
      <c r="N194" s="21">
        <v>1</v>
      </c>
      <c r="O194" s="22" t="s">
        <v>1317</v>
      </c>
      <c r="P194" s="23">
        <v>0.2</v>
      </c>
      <c r="Q194" s="23">
        <v>2016</v>
      </c>
      <c r="R194" s="23">
        <v>0.2</v>
      </c>
      <c r="S194" s="23">
        <v>0.4375</v>
      </c>
      <c r="T194" s="23">
        <v>0.59</v>
      </c>
      <c r="U194" s="23">
        <v>0.65</v>
      </c>
      <c r="V194" s="23">
        <v>0.7</v>
      </c>
      <c r="W194" s="23">
        <v>40</v>
      </c>
      <c r="X194" s="23">
        <v>100</v>
      </c>
      <c r="Y194" s="23">
        <v>53.55</v>
      </c>
      <c r="Z194" s="23">
        <v>100</v>
      </c>
      <c r="AA194" s="23">
        <v>60.75</v>
      </c>
      <c r="AB194" s="23">
        <v>100</v>
      </c>
      <c r="AC194" s="23">
        <v>70</v>
      </c>
      <c r="AD194" s="23">
        <v>100</v>
      </c>
      <c r="AE194" s="23">
        <v>70</v>
      </c>
      <c r="AF194" s="23">
        <v>100</v>
      </c>
      <c r="AG194" s="23">
        <v>0.4</v>
      </c>
      <c r="AH194" s="23">
        <v>0.53549999999999998</v>
      </c>
      <c r="AI194" s="23">
        <v>0.60750000000000004</v>
      </c>
      <c r="AJ194" s="23">
        <v>0.7</v>
      </c>
      <c r="AK194" s="23">
        <v>0.7</v>
      </c>
      <c r="AL194" s="23">
        <v>0.91428571428571437</v>
      </c>
      <c r="AM194" s="23">
        <v>0.90762711864406775</v>
      </c>
      <c r="AN194" s="23">
        <v>0.93461538461538463</v>
      </c>
      <c r="AO194" s="23">
        <v>1</v>
      </c>
      <c r="AP194" s="23">
        <v>1</v>
      </c>
      <c r="AQ194" s="23">
        <v>0.9</v>
      </c>
      <c r="AR194" s="23">
        <v>0.95</v>
      </c>
      <c r="AS194" s="23">
        <v>1</v>
      </c>
      <c r="AT194" s="23" t="s">
        <v>49</v>
      </c>
      <c r="AU194" s="23" t="s">
        <v>49</v>
      </c>
      <c r="AV194" s="23" t="s">
        <v>131</v>
      </c>
      <c r="AW194" s="23" t="s">
        <v>131</v>
      </c>
      <c r="AX194" s="23" t="s">
        <v>49</v>
      </c>
      <c r="AY194" s="23" t="s">
        <v>49</v>
      </c>
      <c r="AZ194" s="23" t="s">
        <v>49</v>
      </c>
      <c r="BA194" s="23" t="s">
        <v>49</v>
      </c>
      <c r="BB194" s="23" t="s">
        <v>49</v>
      </c>
      <c r="BC194" s="23" t="s">
        <v>132</v>
      </c>
      <c r="BD194" s="23" t="s">
        <v>238</v>
      </c>
      <c r="BE194" s="23" t="s">
        <v>171</v>
      </c>
      <c r="BF194" s="23" t="s">
        <v>278</v>
      </c>
      <c r="BG194" s="23" t="s">
        <v>134</v>
      </c>
      <c r="BH194" s="24" t="s">
        <v>135</v>
      </c>
      <c r="BI194" s="17" t="s">
        <v>1575</v>
      </c>
    </row>
    <row r="195" spans="1:61" ht="56.25" customHeight="1" x14ac:dyDescent="0.25">
      <c r="A195" s="30" t="s">
        <v>1320</v>
      </c>
      <c r="B195" s="16">
        <v>183</v>
      </c>
      <c r="C195" s="17" t="s">
        <v>1276</v>
      </c>
      <c r="D195" s="17" t="s">
        <v>121</v>
      </c>
      <c r="E195" s="17" t="s">
        <v>172</v>
      </c>
      <c r="F195" s="30" t="s">
        <v>1035</v>
      </c>
      <c r="G195" s="17" t="s">
        <v>1318</v>
      </c>
      <c r="H195" s="17" t="s">
        <v>1319</v>
      </c>
      <c r="I195" s="30" t="s">
        <v>1320</v>
      </c>
      <c r="J195" s="17" t="s">
        <v>1321</v>
      </c>
      <c r="K195" s="17" t="s">
        <v>1322</v>
      </c>
      <c r="L195" s="17">
        <v>2</v>
      </c>
      <c r="M195" s="20">
        <v>2</v>
      </c>
      <c r="N195" s="21">
        <v>1</v>
      </c>
      <c r="O195" s="22" t="s">
        <v>1323</v>
      </c>
      <c r="P195" s="23">
        <v>1.4</v>
      </c>
      <c r="Q195" s="23">
        <v>2016</v>
      </c>
      <c r="R195" s="23">
        <v>2</v>
      </c>
      <c r="S195" s="23">
        <v>0</v>
      </c>
      <c r="T195" s="23">
        <v>0</v>
      </c>
      <c r="U195" s="23">
        <v>1</v>
      </c>
      <c r="V195" s="23">
        <v>1</v>
      </c>
      <c r="W195" s="23">
        <v>0</v>
      </c>
      <c r="X195" s="23">
        <v>0</v>
      </c>
      <c r="Y195" s="23">
        <v>0</v>
      </c>
      <c r="Z195" s="23">
        <v>0</v>
      </c>
      <c r="AA195" s="23">
        <v>0</v>
      </c>
      <c r="AB195" s="23">
        <v>0</v>
      </c>
      <c r="AC195" s="23">
        <v>2</v>
      </c>
      <c r="AD195" s="23">
        <v>2</v>
      </c>
      <c r="AE195" s="23">
        <v>2</v>
      </c>
      <c r="AF195" s="23">
        <v>1</v>
      </c>
      <c r="AG195" s="23">
        <v>0</v>
      </c>
      <c r="AH195" s="23">
        <v>0</v>
      </c>
      <c r="AI195" s="23">
        <v>0</v>
      </c>
      <c r="AJ195" s="23">
        <v>2</v>
      </c>
      <c r="AK195" s="23">
        <v>2</v>
      </c>
      <c r="AL195" s="23" t="e">
        <v>#DIV/0!</v>
      </c>
      <c r="AM195" s="23" t="e">
        <v>#DIV/0!</v>
      </c>
      <c r="AN195" s="23">
        <v>0</v>
      </c>
      <c r="AO195" s="23">
        <v>2</v>
      </c>
      <c r="AP195" s="23">
        <v>1</v>
      </c>
      <c r="AQ195" s="23">
        <v>2</v>
      </c>
      <c r="AR195" s="23">
        <v>2</v>
      </c>
      <c r="AS195" s="23">
        <v>2</v>
      </c>
      <c r="AT195" s="23" t="s">
        <v>49</v>
      </c>
      <c r="AU195" s="23" t="s">
        <v>49</v>
      </c>
      <c r="AV195" s="23" t="s">
        <v>131</v>
      </c>
      <c r="AW195" s="23" t="s">
        <v>131</v>
      </c>
      <c r="AX195" s="23" t="s">
        <v>49</v>
      </c>
      <c r="AY195" s="23" t="s">
        <v>49</v>
      </c>
      <c r="AZ195" s="23" t="s">
        <v>49</v>
      </c>
      <c r="BA195" s="23" t="s">
        <v>49</v>
      </c>
      <c r="BB195" s="23" t="s">
        <v>49</v>
      </c>
      <c r="BC195" s="23" t="s">
        <v>132</v>
      </c>
      <c r="BD195" s="23" t="s">
        <v>164</v>
      </c>
      <c r="BE195" s="23" t="s">
        <v>35</v>
      </c>
      <c r="BF195" s="23" t="s">
        <v>271</v>
      </c>
      <c r="BG195" s="23" t="s">
        <v>134</v>
      </c>
      <c r="BH195" s="24" t="s">
        <v>135</v>
      </c>
      <c r="BI195" s="17" t="s">
        <v>1576</v>
      </c>
    </row>
    <row r="196" spans="1:61" ht="56.25" customHeight="1" x14ac:dyDescent="0.25">
      <c r="A196" s="30" t="s">
        <v>1325</v>
      </c>
      <c r="B196" s="16">
        <v>184</v>
      </c>
      <c r="C196" s="17" t="s">
        <v>1276</v>
      </c>
      <c r="D196" s="17" t="s">
        <v>121</v>
      </c>
      <c r="E196" s="17" t="s">
        <v>172</v>
      </c>
      <c r="F196" s="30" t="s">
        <v>1035</v>
      </c>
      <c r="G196" s="17" t="s">
        <v>1318</v>
      </c>
      <c r="H196" s="17" t="s">
        <v>1324</v>
      </c>
      <c r="I196" s="30" t="s">
        <v>1325</v>
      </c>
      <c r="J196" s="17" t="s">
        <v>1285</v>
      </c>
      <c r="K196" s="17" t="s">
        <v>1326</v>
      </c>
      <c r="L196" s="21">
        <v>0.5</v>
      </c>
      <c r="M196" s="21">
        <v>0.5</v>
      </c>
      <c r="N196" s="21">
        <v>1</v>
      </c>
      <c r="O196" s="22" t="s">
        <v>1327</v>
      </c>
      <c r="P196" s="23">
        <v>0.1429</v>
      </c>
      <c r="Q196" s="23">
        <v>2016</v>
      </c>
      <c r="R196" s="23">
        <v>0.2</v>
      </c>
      <c r="S196" s="23">
        <v>0.25459999999999999</v>
      </c>
      <c r="T196" s="23">
        <v>0.3407</v>
      </c>
      <c r="U196" s="23">
        <v>0.42670000000000002</v>
      </c>
      <c r="V196" s="23">
        <v>0.5</v>
      </c>
      <c r="W196" s="23">
        <v>20.98</v>
      </c>
      <c r="X196" s="23">
        <v>100</v>
      </c>
      <c r="Y196" s="23">
        <v>31.25</v>
      </c>
      <c r="Z196" s="23">
        <v>100</v>
      </c>
      <c r="AA196" s="23">
        <v>42.58</v>
      </c>
      <c r="AB196" s="23">
        <v>100</v>
      </c>
      <c r="AC196" s="23">
        <v>50</v>
      </c>
      <c r="AD196" s="23">
        <v>100</v>
      </c>
      <c r="AE196" s="23">
        <v>50</v>
      </c>
      <c r="AF196" s="23">
        <v>100</v>
      </c>
      <c r="AG196" s="23">
        <v>0.20980000000000001</v>
      </c>
      <c r="AH196" s="23">
        <v>0.3125</v>
      </c>
      <c r="AI196" s="23">
        <v>0.42579999999999996</v>
      </c>
      <c r="AJ196" s="23">
        <v>0.5</v>
      </c>
      <c r="AK196" s="23">
        <v>0.5</v>
      </c>
      <c r="AL196" s="23">
        <v>0.82403770620581307</v>
      </c>
      <c r="AM196" s="23">
        <v>0.91722923393014377</v>
      </c>
      <c r="AN196" s="23">
        <v>0.99789078978204815</v>
      </c>
      <c r="AO196" s="23">
        <v>1</v>
      </c>
      <c r="AP196" s="23">
        <v>1</v>
      </c>
      <c r="AQ196" s="23">
        <v>0.7</v>
      </c>
      <c r="AR196" s="23">
        <v>0.9</v>
      </c>
      <c r="AS196" s="23">
        <v>1</v>
      </c>
      <c r="AT196" s="23" t="s">
        <v>49</v>
      </c>
      <c r="AU196" s="23" t="s">
        <v>131</v>
      </c>
      <c r="AV196" s="23" t="s">
        <v>131</v>
      </c>
      <c r="AW196" s="23" t="s">
        <v>131</v>
      </c>
      <c r="AX196" s="23" t="s">
        <v>49</v>
      </c>
      <c r="AY196" s="23" t="s">
        <v>49</v>
      </c>
      <c r="AZ196" s="23" t="s">
        <v>49</v>
      </c>
      <c r="BA196" s="23" t="s">
        <v>49</v>
      </c>
      <c r="BB196" s="23" t="s">
        <v>49</v>
      </c>
      <c r="BC196" s="23" t="s">
        <v>132</v>
      </c>
      <c r="BD196" s="23" t="s">
        <v>238</v>
      </c>
      <c r="BE196" s="23" t="s">
        <v>171</v>
      </c>
      <c r="BF196" s="23" t="s">
        <v>271</v>
      </c>
      <c r="BG196" s="23" t="s">
        <v>134</v>
      </c>
      <c r="BH196" s="24" t="s">
        <v>135</v>
      </c>
      <c r="BI196" s="17" t="s">
        <v>1577</v>
      </c>
    </row>
    <row r="197" spans="1:61" ht="56.25" customHeight="1" x14ac:dyDescent="0.25">
      <c r="A197" s="30" t="s">
        <v>1332</v>
      </c>
      <c r="B197" s="16" t="s">
        <v>1328</v>
      </c>
      <c r="C197" s="17" t="s">
        <v>1276</v>
      </c>
      <c r="D197" s="17" t="s">
        <v>121</v>
      </c>
      <c r="E197" s="17" t="s">
        <v>136</v>
      </c>
      <c r="F197" s="30" t="s">
        <v>1329</v>
      </c>
      <c r="G197" s="17" t="s">
        <v>1330</v>
      </c>
      <c r="H197" s="17" t="s">
        <v>1331</v>
      </c>
      <c r="I197" s="30" t="s">
        <v>1332</v>
      </c>
      <c r="J197" s="59" t="s">
        <v>1333</v>
      </c>
      <c r="K197" s="17" t="s">
        <v>1334</v>
      </c>
      <c r="L197" s="17">
        <v>50</v>
      </c>
      <c r="M197" s="20">
        <v>54</v>
      </c>
      <c r="N197" s="21">
        <v>1.08</v>
      </c>
      <c r="O197" s="22" t="s">
        <v>1335</v>
      </c>
      <c r="P197" s="23">
        <v>0</v>
      </c>
      <c r="Q197" s="23">
        <v>2016</v>
      </c>
      <c r="R197" s="23">
        <v>58</v>
      </c>
      <c r="S197" s="23">
        <v>0</v>
      </c>
      <c r="T197" s="23">
        <v>0</v>
      </c>
      <c r="U197" s="23">
        <v>0</v>
      </c>
      <c r="V197" s="23">
        <v>50</v>
      </c>
      <c r="W197" s="23">
        <v>0</v>
      </c>
      <c r="X197" s="23">
        <v>0</v>
      </c>
      <c r="Y197" s="23">
        <v>0</v>
      </c>
      <c r="Z197" s="23">
        <v>0</v>
      </c>
      <c r="AA197" s="23">
        <v>0</v>
      </c>
      <c r="AB197" s="23">
        <v>0</v>
      </c>
      <c r="AC197" s="23">
        <v>0</v>
      </c>
      <c r="AD197" s="23">
        <v>0</v>
      </c>
      <c r="AE197" s="23">
        <v>54</v>
      </c>
      <c r="AF197" s="23">
        <v>50</v>
      </c>
      <c r="AG197" s="23">
        <v>0</v>
      </c>
      <c r="AH197" s="23">
        <v>0</v>
      </c>
      <c r="AI197" s="23">
        <v>0</v>
      </c>
      <c r="AJ197" s="23">
        <v>0</v>
      </c>
      <c r="AK197" s="23">
        <v>0</v>
      </c>
      <c r="AL197" s="23" t="e">
        <v>#DIV/0!</v>
      </c>
      <c r="AM197" s="23" t="e">
        <v>#DIV/0!</v>
      </c>
      <c r="AN197" s="23" t="e">
        <v>#DIV/0!</v>
      </c>
      <c r="AO197" s="23">
        <v>0</v>
      </c>
      <c r="AP197" s="23">
        <v>1.08</v>
      </c>
      <c r="AQ197" s="23">
        <v>42</v>
      </c>
      <c r="AR197" s="23">
        <v>50</v>
      </c>
      <c r="AS197" s="23">
        <v>50</v>
      </c>
      <c r="AT197" s="23" t="s">
        <v>131</v>
      </c>
      <c r="AU197" s="23" t="s">
        <v>49</v>
      </c>
      <c r="AV197" s="23" t="s">
        <v>131</v>
      </c>
      <c r="AW197" s="23" t="s">
        <v>49</v>
      </c>
      <c r="AX197" s="23" t="s">
        <v>49</v>
      </c>
      <c r="AY197" s="23" t="s">
        <v>49</v>
      </c>
      <c r="AZ197" s="23" t="s">
        <v>49</v>
      </c>
      <c r="BA197" s="23" t="s">
        <v>49</v>
      </c>
      <c r="BB197" s="23" t="s">
        <v>49</v>
      </c>
      <c r="BC197" s="23" t="s">
        <v>132</v>
      </c>
      <c r="BD197" s="23" t="s">
        <v>164</v>
      </c>
      <c r="BE197" s="23" t="s">
        <v>35</v>
      </c>
      <c r="BF197" s="23" t="s">
        <v>271</v>
      </c>
      <c r="BG197" s="23" t="s">
        <v>134</v>
      </c>
      <c r="BH197" s="24" t="s">
        <v>197</v>
      </c>
      <c r="BI197" s="17" t="s">
        <v>1578</v>
      </c>
    </row>
    <row r="198" spans="1:61" ht="56.25" customHeight="1" x14ac:dyDescent="0.25">
      <c r="A198" s="30" t="s">
        <v>1339</v>
      </c>
      <c r="B198" s="16" t="s">
        <v>1336</v>
      </c>
      <c r="C198" s="17" t="s">
        <v>1276</v>
      </c>
      <c r="D198" s="17" t="s">
        <v>121</v>
      </c>
      <c r="E198" s="17" t="s">
        <v>136</v>
      </c>
      <c r="F198" s="30" t="s">
        <v>1329</v>
      </c>
      <c r="G198" s="17" t="s">
        <v>1337</v>
      </c>
      <c r="H198" s="17" t="s">
        <v>1338</v>
      </c>
      <c r="I198" s="30" t="s">
        <v>1339</v>
      </c>
      <c r="J198" s="59" t="s">
        <v>1340</v>
      </c>
      <c r="K198" s="17" t="s">
        <v>1341</v>
      </c>
      <c r="L198" s="21">
        <v>0.5</v>
      </c>
      <c r="M198" s="21">
        <v>0.5</v>
      </c>
      <c r="N198" s="26">
        <v>1</v>
      </c>
      <c r="O198" s="22" t="s">
        <v>1342</v>
      </c>
      <c r="P198" s="23">
        <v>0</v>
      </c>
      <c r="Q198" s="23">
        <v>2016</v>
      </c>
      <c r="R198" s="23">
        <v>0.2</v>
      </c>
      <c r="S198" s="23">
        <v>0</v>
      </c>
      <c r="T198" s="23">
        <v>0</v>
      </c>
      <c r="U198" s="23">
        <v>0</v>
      </c>
      <c r="V198" s="23">
        <v>0.5</v>
      </c>
      <c r="W198" s="23">
        <v>0</v>
      </c>
      <c r="X198" s="23">
        <v>0</v>
      </c>
      <c r="Y198" s="23">
        <v>0</v>
      </c>
      <c r="Z198" s="23">
        <v>0</v>
      </c>
      <c r="AA198" s="23">
        <v>0</v>
      </c>
      <c r="AB198" s="23">
        <v>0</v>
      </c>
      <c r="AC198" s="23">
        <v>0</v>
      </c>
      <c r="AD198" s="23">
        <v>0</v>
      </c>
      <c r="AE198" s="23">
        <v>50</v>
      </c>
      <c r="AF198" s="23">
        <v>100</v>
      </c>
      <c r="AG198" s="23" t="e">
        <v>#DIV/0!</v>
      </c>
      <c r="AH198" s="23" t="e">
        <v>#DIV/0!</v>
      </c>
      <c r="AI198" s="23" t="e">
        <v>#DIV/0!</v>
      </c>
      <c r="AJ198" s="23" t="e">
        <v>#DIV/0!</v>
      </c>
      <c r="AK198" s="23" t="e">
        <v>#DIV/0!</v>
      </c>
      <c r="AL198" s="23" t="e">
        <v>#DIV/0!</v>
      </c>
      <c r="AM198" s="23" t="e">
        <v>#DIV/0!</v>
      </c>
      <c r="AN198" s="23" t="e">
        <v>#DIV/0!</v>
      </c>
      <c r="AO198" s="23" t="e">
        <v>#DIV/0!</v>
      </c>
      <c r="AP198" s="23">
        <v>1</v>
      </c>
      <c r="AQ198" s="23">
        <v>0.7</v>
      </c>
      <c r="AR198" s="23">
        <v>0.9</v>
      </c>
      <c r="AS198" s="23">
        <v>1</v>
      </c>
      <c r="AT198" s="23" t="s">
        <v>131</v>
      </c>
      <c r="AU198" s="23" t="s">
        <v>49</v>
      </c>
      <c r="AV198" s="23" t="s">
        <v>131</v>
      </c>
      <c r="AW198" s="23" t="s">
        <v>49</v>
      </c>
      <c r="AX198" s="23" t="s">
        <v>49</v>
      </c>
      <c r="AY198" s="23" t="s">
        <v>49</v>
      </c>
      <c r="AZ198" s="23" t="s">
        <v>49</v>
      </c>
      <c r="BA198" s="23" t="s">
        <v>49</v>
      </c>
      <c r="BB198" s="23" t="s">
        <v>49</v>
      </c>
      <c r="BC198" s="23" t="s">
        <v>132</v>
      </c>
      <c r="BD198" s="23" t="s">
        <v>238</v>
      </c>
      <c r="BE198" s="23" t="s">
        <v>171</v>
      </c>
      <c r="BF198" s="23" t="s">
        <v>271</v>
      </c>
      <c r="BG198" s="23" t="s">
        <v>134</v>
      </c>
      <c r="BH198" s="24" t="s">
        <v>135</v>
      </c>
      <c r="BI198" s="17" t="s">
        <v>1579</v>
      </c>
    </row>
    <row r="199" spans="1:61" ht="56.25" customHeight="1" x14ac:dyDescent="0.25">
      <c r="A199" s="30" t="s">
        <v>1346</v>
      </c>
      <c r="B199" s="16" t="s">
        <v>1343</v>
      </c>
      <c r="C199" s="17" t="s">
        <v>1276</v>
      </c>
      <c r="D199" s="17" t="s">
        <v>121</v>
      </c>
      <c r="E199" s="17" t="s">
        <v>136</v>
      </c>
      <c r="F199" s="30" t="s">
        <v>1329</v>
      </c>
      <c r="G199" s="17" t="s">
        <v>1344</v>
      </c>
      <c r="H199" s="17" t="s">
        <v>1345</v>
      </c>
      <c r="I199" s="30" t="s">
        <v>1346</v>
      </c>
      <c r="J199" s="59" t="s">
        <v>1347</v>
      </c>
      <c r="K199" s="17" t="s">
        <v>1348</v>
      </c>
      <c r="L199" s="17">
        <v>1</v>
      </c>
      <c r="M199" s="20">
        <v>1</v>
      </c>
      <c r="N199" s="21">
        <v>1</v>
      </c>
      <c r="O199" s="22" t="s">
        <v>1349</v>
      </c>
      <c r="P199" s="23">
        <v>0</v>
      </c>
      <c r="Q199" s="23">
        <v>2016</v>
      </c>
      <c r="R199" s="23">
        <v>0</v>
      </c>
      <c r="S199" s="23">
        <v>0</v>
      </c>
      <c r="T199" s="23">
        <v>0</v>
      </c>
      <c r="U199" s="23">
        <v>0</v>
      </c>
      <c r="V199" s="23">
        <v>1</v>
      </c>
      <c r="W199" s="23">
        <v>0</v>
      </c>
      <c r="X199" s="23">
        <v>0</v>
      </c>
      <c r="Y199" s="23">
        <v>0</v>
      </c>
      <c r="Z199" s="23">
        <v>0</v>
      </c>
      <c r="AA199" s="23">
        <v>0</v>
      </c>
      <c r="AB199" s="23">
        <v>0</v>
      </c>
      <c r="AC199" s="23">
        <v>0</v>
      </c>
      <c r="AD199" s="23">
        <v>0</v>
      </c>
      <c r="AE199" s="23">
        <v>1</v>
      </c>
      <c r="AF199" s="23">
        <v>1</v>
      </c>
      <c r="AG199" s="23">
        <v>0</v>
      </c>
      <c r="AH199" s="23">
        <v>0</v>
      </c>
      <c r="AI199" s="23">
        <v>0</v>
      </c>
      <c r="AJ199" s="23">
        <v>0</v>
      </c>
      <c r="AK199" s="23">
        <v>0</v>
      </c>
      <c r="AL199" s="23" t="e">
        <v>#DIV/0!</v>
      </c>
      <c r="AM199" s="23" t="e">
        <v>#DIV/0!</v>
      </c>
      <c r="AN199" s="23" t="e">
        <v>#DIV/0!</v>
      </c>
      <c r="AO199" s="23">
        <v>0</v>
      </c>
      <c r="AP199" s="23">
        <v>1</v>
      </c>
      <c r="AQ199" s="23">
        <v>2</v>
      </c>
      <c r="AR199" s="23">
        <v>2</v>
      </c>
      <c r="AS199" s="23">
        <v>0</v>
      </c>
      <c r="AT199" s="23" t="s">
        <v>131</v>
      </c>
      <c r="AU199" s="23" t="s">
        <v>49</v>
      </c>
      <c r="AV199" s="23" t="s">
        <v>131</v>
      </c>
      <c r="AW199" s="23" t="s">
        <v>49</v>
      </c>
      <c r="AX199" s="23" t="s">
        <v>49</v>
      </c>
      <c r="AY199" s="23" t="s">
        <v>49</v>
      </c>
      <c r="AZ199" s="23" t="s">
        <v>49</v>
      </c>
      <c r="BA199" s="23" t="s">
        <v>49</v>
      </c>
      <c r="BB199" s="23" t="s">
        <v>49</v>
      </c>
      <c r="BC199" s="23" t="s">
        <v>132</v>
      </c>
      <c r="BD199" s="23" t="s">
        <v>164</v>
      </c>
      <c r="BE199" s="23" t="s">
        <v>35</v>
      </c>
      <c r="BF199" s="23" t="s">
        <v>271</v>
      </c>
      <c r="BG199" s="23" t="s">
        <v>134</v>
      </c>
      <c r="BH199" s="24" t="s">
        <v>135</v>
      </c>
      <c r="BI199" s="17" t="s">
        <v>1580</v>
      </c>
    </row>
    <row r="200" spans="1:61" ht="56.25" customHeight="1" x14ac:dyDescent="0.25">
      <c r="A200" s="30" t="s">
        <v>1354</v>
      </c>
      <c r="B200" s="16" t="s">
        <v>1350</v>
      </c>
      <c r="C200" s="17" t="s">
        <v>1276</v>
      </c>
      <c r="D200" s="17" t="s">
        <v>121</v>
      </c>
      <c r="E200" s="17" t="s">
        <v>136</v>
      </c>
      <c r="F200" s="30" t="s">
        <v>1351</v>
      </c>
      <c r="G200" s="17" t="s">
        <v>1352</v>
      </c>
      <c r="H200" s="17" t="s">
        <v>1353</v>
      </c>
      <c r="I200" s="30" t="s">
        <v>1354</v>
      </c>
      <c r="J200" s="59" t="s">
        <v>1355</v>
      </c>
      <c r="K200" s="17" t="s">
        <v>1356</v>
      </c>
      <c r="L200" s="21">
        <v>0.5</v>
      </c>
      <c r="M200" s="21">
        <v>0.5</v>
      </c>
      <c r="N200" s="21">
        <v>1</v>
      </c>
      <c r="O200" s="22" t="s">
        <v>1357</v>
      </c>
      <c r="P200" s="23">
        <v>0</v>
      </c>
      <c r="Q200" s="23">
        <v>2016</v>
      </c>
      <c r="R200" s="23">
        <v>0.21</v>
      </c>
      <c r="S200" s="23">
        <v>0</v>
      </c>
      <c r="T200" s="23">
        <v>0</v>
      </c>
      <c r="U200" s="23">
        <v>0</v>
      </c>
      <c r="V200" s="23">
        <v>0.5</v>
      </c>
      <c r="W200" s="23">
        <v>0</v>
      </c>
      <c r="X200" s="23">
        <v>0</v>
      </c>
      <c r="Y200" s="23">
        <v>0</v>
      </c>
      <c r="Z200" s="23">
        <v>0</v>
      </c>
      <c r="AA200" s="23">
        <v>0</v>
      </c>
      <c r="AB200" s="23">
        <v>0</v>
      </c>
      <c r="AC200" s="23">
        <v>0</v>
      </c>
      <c r="AD200" s="23">
        <v>0</v>
      </c>
      <c r="AE200" s="23">
        <v>50</v>
      </c>
      <c r="AF200" s="23">
        <v>100</v>
      </c>
      <c r="AG200" s="23" t="e">
        <v>#DIV/0!</v>
      </c>
      <c r="AH200" s="23" t="e">
        <v>#DIV/0!</v>
      </c>
      <c r="AI200" s="23" t="e">
        <v>#DIV/0!</v>
      </c>
      <c r="AJ200" s="23" t="e">
        <v>#DIV/0!</v>
      </c>
      <c r="AK200" s="23" t="e">
        <v>#DIV/0!</v>
      </c>
      <c r="AL200" s="23" t="e">
        <v>#DIV/0!</v>
      </c>
      <c r="AM200" s="23" t="e">
        <v>#DIV/0!</v>
      </c>
      <c r="AN200" s="23" t="e">
        <v>#DIV/0!</v>
      </c>
      <c r="AO200" s="23" t="e">
        <v>#DIV/0!</v>
      </c>
      <c r="AP200" s="23">
        <v>1</v>
      </c>
      <c r="AQ200" s="23">
        <v>0.69</v>
      </c>
      <c r="AR200" s="23">
        <v>0.9</v>
      </c>
      <c r="AS200" s="23">
        <v>1</v>
      </c>
      <c r="AT200" s="23" t="s">
        <v>131</v>
      </c>
      <c r="AU200" s="23" t="s">
        <v>49</v>
      </c>
      <c r="AV200" s="23" t="s">
        <v>131</v>
      </c>
      <c r="AW200" s="23" t="s">
        <v>49</v>
      </c>
      <c r="AX200" s="23" t="s">
        <v>49</v>
      </c>
      <c r="AY200" s="23" t="s">
        <v>49</v>
      </c>
      <c r="AZ200" s="23" t="s">
        <v>49</v>
      </c>
      <c r="BA200" s="23" t="s">
        <v>49</v>
      </c>
      <c r="BB200" s="23" t="s">
        <v>49</v>
      </c>
      <c r="BC200" s="23" t="s">
        <v>132</v>
      </c>
      <c r="BD200" s="23" t="s">
        <v>238</v>
      </c>
      <c r="BE200" s="23" t="s">
        <v>171</v>
      </c>
      <c r="BF200" s="23" t="s">
        <v>271</v>
      </c>
      <c r="BG200" s="23" t="s">
        <v>134</v>
      </c>
      <c r="BH200" s="24" t="s">
        <v>135</v>
      </c>
      <c r="BI200" s="17" t="s">
        <v>1581</v>
      </c>
    </row>
    <row r="201" spans="1:61" ht="56.25" customHeight="1" x14ac:dyDescent="0.25">
      <c r="A201" s="30" t="s">
        <v>1361</v>
      </c>
      <c r="B201" s="16" t="s">
        <v>1358</v>
      </c>
      <c r="C201" s="17" t="s">
        <v>1276</v>
      </c>
      <c r="D201" s="17" t="s">
        <v>121</v>
      </c>
      <c r="E201" s="17" t="s">
        <v>172</v>
      </c>
      <c r="F201" s="30" t="s">
        <v>1035</v>
      </c>
      <c r="G201" s="17" t="s">
        <v>1359</v>
      </c>
      <c r="H201" s="17" t="s">
        <v>1360</v>
      </c>
      <c r="I201" s="30" t="s">
        <v>1361</v>
      </c>
      <c r="J201" s="59" t="s">
        <v>1362</v>
      </c>
      <c r="K201" s="17" t="s">
        <v>1363</v>
      </c>
      <c r="L201" s="21">
        <v>0.7</v>
      </c>
      <c r="M201" s="21">
        <v>0.7</v>
      </c>
      <c r="N201" s="21">
        <v>0.99999999999999989</v>
      </c>
      <c r="O201" s="22" t="s">
        <v>1364</v>
      </c>
      <c r="P201" s="23">
        <v>0.1429</v>
      </c>
      <c r="Q201" s="23">
        <v>2016</v>
      </c>
      <c r="R201" s="23">
        <v>0.2</v>
      </c>
      <c r="S201" s="23">
        <v>0</v>
      </c>
      <c r="T201" s="23">
        <v>0</v>
      </c>
      <c r="U201" s="23">
        <v>0</v>
      </c>
      <c r="V201" s="23">
        <v>0.49999999999999994</v>
      </c>
      <c r="W201" s="23">
        <v>0</v>
      </c>
      <c r="X201" s="23">
        <v>0</v>
      </c>
      <c r="Y201" s="23">
        <v>0</v>
      </c>
      <c r="Z201" s="23">
        <v>0</v>
      </c>
      <c r="AA201" s="23">
        <v>0</v>
      </c>
      <c r="AB201" s="23">
        <v>0</v>
      </c>
      <c r="AC201" s="23">
        <v>0</v>
      </c>
      <c r="AD201" s="23">
        <v>0</v>
      </c>
      <c r="AE201" s="23">
        <v>0.7</v>
      </c>
      <c r="AF201" s="23">
        <v>1</v>
      </c>
      <c r="AG201" s="23" t="e">
        <v>#DIV/0!</v>
      </c>
      <c r="AH201" s="23" t="e">
        <v>#DIV/0!</v>
      </c>
      <c r="AI201" s="23" t="e">
        <v>#DIV/0!</v>
      </c>
      <c r="AJ201" s="23" t="e">
        <v>#DIV/0!</v>
      </c>
      <c r="AK201" s="23" t="e">
        <v>#DIV/0!</v>
      </c>
      <c r="AL201" s="23" t="e">
        <v>#DIV/0!</v>
      </c>
      <c r="AM201" s="23" t="e">
        <v>#DIV/0!</v>
      </c>
      <c r="AN201" s="23" t="e">
        <v>#DIV/0!</v>
      </c>
      <c r="AO201" s="23" t="e">
        <v>#DIV/0!</v>
      </c>
      <c r="AP201" s="23">
        <v>0.99999999999999989</v>
      </c>
      <c r="AQ201" s="23">
        <v>0.95</v>
      </c>
      <c r="AR201" s="23">
        <v>1</v>
      </c>
      <c r="AS201" s="23">
        <v>1</v>
      </c>
      <c r="AT201" s="23" t="s">
        <v>131</v>
      </c>
      <c r="AU201" s="23" t="s">
        <v>49</v>
      </c>
      <c r="AV201" s="23" t="s">
        <v>131</v>
      </c>
      <c r="AW201" s="23" t="s">
        <v>49</v>
      </c>
      <c r="AX201" s="23" t="s">
        <v>49</v>
      </c>
      <c r="AY201" s="23" t="s">
        <v>49</v>
      </c>
      <c r="AZ201" s="23" t="s">
        <v>49</v>
      </c>
      <c r="BA201" s="23" t="s">
        <v>49</v>
      </c>
      <c r="BB201" s="23" t="s">
        <v>49</v>
      </c>
      <c r="BC201" s="23" t="s">
        <v>132</v>
      </c>
      <c r="BD201" s="23" t="s">
        <v>238</v>
      </c>
      <c r="BE201" s="23" t="s">
        <v>171</v>
      </c>
      <c r="BF201" s="23" t="s">
        <v>271</v>
      </c>
      <c r="BG201" s="23" t="s">
        <v>134</v>
      </c>
      <c r="BH201" s="24" t="s">
        <v>135</v>
      </c>
      <c r="BI201" s="17" t="s">
        <v>1582</v>
      </c>
    </row>
    <row r="202" spans="1:61" ht="56.25" customHeight="1" x14ac:dyDescent="0.25">
      <c r="A202" s="30" t="s">
        <v>1368</v>
      </c>
      <c r="B202" s="16" t="s">
        <v>1365</v>
      </c>
      <c r="C202" s="17" t="s">
        <v>1276</v>
      </c>
      <c r="D202" s="17" t="s">
        <v>121</v>
      </c>
      <c r="E202" s="17" t="s">
        <v>172</v>
      </c>
      <c r="F202" s="30" t="s">
        <v>1035</v>
      </c>
      <c r="G202" s="17" t="s">
        <v>1366</v>
      </c>
      <c r="H202" s="17" t="s">
        <v>1367</v>
      </c>
      <c r="I202" s="30" t="s">
        <v>1368</v>
      </c>
      <c r="J202" s="59" t="s">
        <v>1369</v>
      </c>
      <c r="K202" s="17" t="s">
        <v>1370</v>
      </c>
      <c r="L202" s="21">
        <v>0.7</v>
      </c>
      <c r="M202" s="21">
        <v>0.7</v>
      </c>
      <c r="N202" s="21">
        <v>0.99999999999999989</v>
      </c>
      <c r="O202" s="22" t="s">
        <v>1371</v>
      </c>
      <c r="P202" s="23">
        <v>0</v>
      </c>
      <c r="Q202" s="23">
        <v>2016</v>
      </c>
      <c r="R202" s="23">
        <v>0.2</v>
      </c>
      <c r="S202" s="23">
        <v>0</v>
      </c>
      <c r="T202" s="23">
        <v>0</v>
      </c>
      <c r="U202" s="23">
        <v>0</v>
      </c>
      <c r="V202" s="23">
        <v>0.49999999999999994</v>
      </c>
      <c r="W202" s="23">
        <v>0</v>
      </c>
      <c r="X202" s="23">
        <v>0</v>
      </c>
      <c r="Y202" s="23">
        <v>0</v>
      </c>
      <c r="Z202" s="23">
        <v>0</v>
      </c>
      <c r="AA202" s="23">
        <v>0</v>
      </c>
      <c r="AB202" s="23">
        <v>0</v>
      </c>
      <c r="AC202" s="23">
        <v>0</v>
      </c>
      <c r="AD202" s="23">
        <v>0</v>
      </c>
      <c r="AE202" s="23">
        <v>0.7</v>
      </c>
      <c r="AF202" s="23">
        <v>1</v>
      </c>
      <c r="AG202" s="23" t="e">
        <v>#DIV/0!</v>
      </c>
      <c r="AH202" s="23" t="e">
        <v>#DIV/0!</v>
      </c>
      <c r="AI202" s="23" t="e">
        <v>#DIV/0!</v>
      </c>
      <c r="AJ202" s="23" t="e">
        <v>#DIV/0!</v>
      </c>
      <c r="AK202" s="23" t="e">
        <v>#DIV/0!</v>
      </c>
      <c r="AL202" s="23" t="e">
        <v>#DIV/0!</v>
      </c>
      <c r="AM202" s="23" t="e">
        <v>#DIV/0!</v>
      </c>
      <c r="AN202" s="23" t="e">
        <v>#DIV/0!</v>
      </c>
      <c r="AO202" s="23" t="e">
        <v>#DIV/0!</v>
      </c>
      <c r="AP202" s="23">
        <v>0.99999999999999989</v>
      </c>
      <c r="AQ202" s="23">
        <v>0.95</v>
      </c>
      <c r="AR202" s="23">
        <v>1</v>
      </c>
      <c r="AS202" s="23">
        <v>1</v>
      </c>
      <c r="AT202" s="23" t="s">
        <v>131</v>
      </c>
      <c r="AU202" s="23" t="s">
        <v>49</v>
      </c>
      <c r="AV202" s="23" t="s">
        <v>131</v>
      </c>
      <c r="AW202" s="23" t="s">
        <v>49</v>
      </c>
      <c r="AX202" s="23" t="s">
        <v>49</v>
      </c>
      <c r="AY202" s="23" t="s">
        <v>49</v>
      </c>
      <c r="AZ202" s="23" t="s">
        <v>49</v>
      </c>
      <c r="BA202" s="23" t="s">
        <v>49</v>
      </c>
      <c r="BB202" s="23" t="s">
        <v>49</v>
      </c>
      <c r="BC202" s="23" t="s">
        <v>132</v>
      </c>
      <c r="BD202" s="23" t="s">
        <v>238</v>
      </c>
      <c r="BE202" s="23" t="s">
        <v>171</v>
      </c>
      <c r="BF202" s="23" t="s">
        <v>271</v>
      </c>
      <c r="BG202" s="23" t="s">
        <v>134</v>
      </c>
      <c r="BH202" s="24" t="s">
        <v>135</v>
      </c>
      <c r="BI202" s="17" t="s">
        <v>1583</v>
      </c>
    </row>
    <row r="203" spans="1:61" ht="56.25" customHeight="1" x14ac:dyDescent="0.25">
      <c r="A203" s="30" t="s">
        <v>1375</v>
      </c>
      <c r="B203" s="16" t="s">
        <v>1372</v>
      </c>
      <c r="C203" s="17" t="s">
        <v>1276</v>
      </c>
      <c r="D203" s="17" t="s">
        <v>121</v>
      </c>
      <c r="E203" s="17" t="s">
        <v>172</v>
      </c>
      <c r="F203" s="30" t="s">
        <v>1035</v>
      </c>
      <c r="G203" s="17" t="s">
        <v>1373</v>
      </c>
      <c r="H203" s="17" t="s">
        <v>1374</v>
      </c>
      <c r="I203" s="30" t="s">
        <v>1375</v>
      </c>
      <c r="J203" s="17" t="s">
        <v>1376</v>
      </c>
      <c r="K203" s="17" t="s">
        <v>1377</v>
      </c>
      <c r="L203" s="21">
        <v>0.7</v>
      </c>
      <c r="M203" s="21">
        <v>0.7</v>
      </c>
      <c r="N203" s="21">
        <v>0.99999999999999989</v>
      </c>
      <c r="O203" s="22" t="s">
        <v>1378</v>
      </c>
      <c r="P203" s="23">
        <v>0</v>
      </c>
      <c r="Q203" s="23">
        <v>2016</v>
      </c>
      <c r="R203" s="23">
        <v>0.2</v>
      </c>
      <c r="S203" s="23">
        <v>0</v>
      </c>
      <c r="T203" s="23">
        <v>0</v>
      </c>
      <c r="U203" s="23">
        <v>0</v>
      </c>
      <c r="V203" s="23">
        <v>0.49999999999999994</v>
      </c>
      <c r="W203" s="23">
        <v>0</v>
      </c>
      <c r="X203" s="23">
        <v>0</v>
      </c>
      <c r="Y203" s="23">
        <v>0</v>
      </c>
      <c r="Z203" s="23">
        <v>0</v>
      </c>
      <c r="AA203" s="23">
        <v>0</v>
      </c>
      <c r="AB203" s="23">
        <v>0</v>
      </c>
      <c r="AC203" s="23">
        <v>0</v>
      </c>
      <c r="AD203" s="23">
        <v>0</v>
      </c>
      <c r="AE203" s="23">
        <v>0.7</v>
      </c>
      <c r="AF203" s="23">
        <v>1</v>
      </c>
      <c r="AG203" s="23" t="e">
        <v>#DIV/0!</v>
      </c>
      <c r="AH203" s="23" t="e">
        <v>#DIV/0!</v>
      </c>
      <c r="AI203" s="23" t="e">
        <v>#DIV/0!</v>
      </c>
      <c r="AJ203" s="23" t="e">
        <v>#DIV/0!</v>
      </c>
      <c r="AK203" s="23" t="e">
        <v>#DIV/0!</v>
      </c>
      <c r="AL203" s="23" t="e">
        <v>#DIV/0!</v>
      </c>
      <c r="AM203" s="23" t="e">
        <v>#DIV/0!</v>
      </c>
      <c r="AN203" s="23" t="e">
        <v>#DIV/0!</v>
      </c>
      <c r="AO203" s="23" t="e">
        <v>#DIV/0!</v>
      </c>
      <c r="AP203" s="23">
        <v>0.99999999999999989</v>
      </c>
      <c r="AQ203" s="23">
        <v>0.95</v>
      </c>
      <c r="AR203" s="23">
        <v>1</v>
      </c>
      <c r="AS203" s="23">
        <v>1</v>
      </c>
      <c r="AT203" s="23" t="s">
        <v>131</v>
      </c>
      <c r="AU203" s="23" t="s">
        <v>49</v>
      </c>
      <c r="AV203" s="23" t="s">
        <v>131</v>
      </c>
      <c r="AW203" s="23" t="s">
        <v>49</v>
      </c>
      <c r="AX203" s="23" t="s">
        <v>49</v>
      </c>
      <c r="AY203" s="23" t="s">
        <v>49</v>
      </c>
      <c r="AZ203" s="23" t="s">
        <v>49</v>
      </c>
      <c r="BA203" s="23" t="s">
        <v>49</v>
      </c>
      <c r="BB203" s="23" t="s">
        <v>49</v>
      </c>
      <c r="BC203" s="23" t="s">
        <v>132</v>
      </c>
      <c r="BD203" s="23" t="s">
        <v>238</v>
      </c>
      <c r="BE203" s="23" t="s">
        <v>171</v>
      </c>
      <c r="BF203" s="23" t="s">
        <v>271</v>
      </c>
      <c r="BG203" s="23" t="s">
        <v>134</v>
      </c>
      <c r="BH203" s="24" t="s">
        <v>135</v>
      </c>
      <c r="BI203" s="17" t="s">
        <v>1584</v>
      </c>
    </row>
    <row r="204" spans="1:61" ht="56.25" customHeight="1" x14ac:dyDescent="0.25">
      <c r="A204" s="17" t="s">
        <v>1382</v>
      </c>
      <c r="B204" s="16">
        <v>185</v>
      </c>
      <c r="C204" s="17" t="s">
        <v>1379</v>
      </c>
      <c r="D204" s="17" t="s">
        <v>180</v>
      </c>
      <c r="E204" s="17" t="s">
        <v>181</v>
      </c>
      <c r="F204" s="30" t="s">
        <v>767</v>
      </c>
      <c r="G204" s="17" t="s">
        <v>1380</v>
      </c>
      <c r="H204" s="17" t="s">
        <v>1381</v>
      </c>
      <c r="I204" s="17" t="s">
        <v>1382</v>
      </c>
      <c r="J204" s="17" t="s">
        <v>1383</v>
      </c>
      <c r="K204" s="17" t="s">
        <v>1384</v>
      </c>
      <c r="L204" s="19">
        <v>15</v>
      </c>
      <c r="M204" s="20">
        <v>18</v>
      </c>
      <c r="N204" s="21">
        <v>1.2</v>
      </c>
      <c r="O204" s="22" t="s">
        <v>1385</v>
      </c>
      <c r="P204" s="23">
        <v>0</v>
      </c>
      <c r="Q204" s="23">
        <v>2016</v>
      </c>
      <c r="R204" s="23">
        <v>15</v>
      </c>
      <c r="S204" s="23">
        <v>5</v>
      </c>
      <c r="T204" s="23">
        <v>4</v>
      </c>
      <c r="U204" s="23">
        <v>3</v>
      </c>
      <c r="V204" s="23">
        <v>3</v>
      </c>
      <c r="W204" s="23">
        <v>5</v>
      </c>
      <c r="X204" s="23">
        <v>0</v>
      </c>
      <c r="Y204" s="23">
        <v>4</v>
      </c>
      <c r="Z204" s="23">
        <v>0</v>
      </c>
      <c r="AA204" s="23">
        <v>4</v>
      </c>
      <c r="AB204" s="23">
        <v>0</v>
      </c>
      <c r="AC204" s="23">
        <v>5</v>
      </c>
      <c r="AD204" s="23">
        <v>0</v>
      </c>
      <c r="AE204" s="23">
        <v>18</v>
      </c>
      <c r="AF204" s="23">
        <v>0</v>
      </c>
      <c r="AG204" s="23">
        <v>5</v>
      </c>
      <c r="AH204" s="23">
        <v>4</v>
      </c>
      <c r="AI204" s="23">
        <v>4</v>
      </c>
      <c r="AJ204" s="23">
        <v>5</v>
      </c>
      <c r="AK204" s="23">
        <v>5</v>
      </c>
      <c r="AL204" s="23">
        <v>1</v>
      </c>
      <c r="AM204" s="23">
        <v>1</v>
      </c>
      <c r="AN204" s="23">
        <v>1.3333333333333333</v>
      </c>
      <c r="AO204" s="23">
        <v>1.6666666666666667</v>
      </c>
      <c r="AP204" s="23">
        <v>1.2</v>
      </c>
      <c r="AQ204" s="23">
        <v>15</v>
      </c>
      <c r="AR204" s="23">
        <v>15</v>
      </c>
      <c r="AS204" s="23">
        <v>7</v>
      </c>
      <c r="AT204" s="23" t="s">
        <v>49</v>
      </c>
      <c r="AU204" s="23" t="s">
        <v>131</v>
      </c>
      <c r="AV204" s="23" t="s">
        <v>131</v>
      </c>
      <c r="AW204" s="23" t="s">
        <v>131</v>
      </c>
      <c r="AX204" s="23" t="s">
        <v>49</v>
      </c>
      <c r="AY204" s="23" t="s">
        <v>49</v>
      </c>
      <c r="AZ204" s="23" t="s">
        <v>49</v>
      </c>
      <c r="BA204" s="23" t="s">
        <v>49</v>
      </c>
      <c r="BB204" s="23" t="s">
        <v>49</v>
      </c>
      <c r="BC204" s="23" t="s">
        <v>132</v>
      </c>
      <c r="BD204" s="23" t="s">
        <v>1386</v>
      </c>
      <c r="BE204" s="23" t="s">
        <v>35</v>
      </c>
      <c r="BF204" s="23" t="s">
        <v>271</v>
      </c>
      <c r="BG204" s="23" t="s">
        <v>134</v>
      </c>
      <c r="BH204" s="24" t="s">
        <v>135</v>
      </c>
      <c r="BI204" s="17" t="s">
        <v>1585</v>
      </c>
    </row>
    <row r="205" spans="1:61" ht="56.25" customHeight="1" x14ac:dyDescent="0.25">
      <c r="A205" s="17" t="s">
        <v>1388</v>
      </c>
      <c r="B205" s="16">
        <v>186</v>
      </c>
      <c r="C205" s="17" t="s">
        <v>1379</v>
      </c>
      <c r="D205" s="17" t="s">
        <v>121</v>
      </c>
      <c r="E205" s="17" t="s">
        <v>136</v>
      </c>
      <c r="F205" s="18" t="s">
        <v>145</v>
      </c>
      <c r="G205" s="17" t="s">
        <v>1387</v>
      </c>
      <c r="H205" s="17" t="s">
        <v>1388</v>
      </c>
      <c r="I205" s="17" t="s">
        <v>1388</v>
      </c>
      <c r="J205" s="17" t="s">
        <v>1389</v>
      </c>
      <c r="K205" s="17" t="s">
        <v>1390</v>
      </c>
      <c r="L205" s="17">
        <v>16</v>
      </c>
      <c r="M205" s="20">
        <v>16</v>
      </c>
      <c r="N205" s="21">
        <v>1</v>
      </c>
      <c r="O205" s="22" t="s">
        <v>1391</v>
      </c>
      <c r="P205" s="23">
        <v>0</v>
      </c>
      <c r="Q205" s="23">
        <v>2016</v>
      </c>
      <c r="R205" s="23">
        <v>0</v>
      </c>
      <c r="S205" s="23">
        <v>0</v>
      </c>
      <c r="T205" s="23">
        <v>6</v>
      </c>
      <c r="U205" s="23">
        <v>3</v>
      </c>
      <c r="V205" s="23">
        <v>0</v>
      </c>
      <c r="W205" s="23">
        <v>0</v>
      </c>
      <c r="X205" s="23">
        <v>0</v>
      </c>
      <c r="Y205" s="23">
        <v>6</v>
      </c>
      <c r="Z205" s="23">
        <v>0</v>
      </c>
      <c r="AA205" s="23">
        <v>7</v>
      </c>
      <c r="AB205" s="23">
        <v>0</v>
      </c>
      <c r="AC205" s="23">
        <v>3</v>
      </c>
      <c r="AD205" s="23">
        <v>0</v>
      </c>
      <c r="AE205" s="23">
        <v>16</v>
      </c>
      <c r="AF205" s="23">
        <v>0</v>
      </c>
      <c r="AG205" s="23">
        <v>0</v>
      </c>
      <c r="AH205" s="23">
        <v>6</v>
      </c>
      <c r="AI205" s="23">
        <v>7</v>
      </c>
      <c r="AJ205" s="23">
        <v>3</v>
      </c>
      <c r="AK205" s="23">
        <v>3</v>
      </c>
      <c r="AL205" s="23" t="e">
        <v>#DIV/0!</v>
      </c>
      <c r="AM205" s="23">
        <v>1</v>
      </c>
      <c r="AN205" s="23">
        <v>2.3333333333333335</v>
      </c>
      <c r="AO205" s="23" t="e">
        <v>#DIV/0!</v>
      </c>
      <c r="AP205" s="23">
        <v>1.7777777777777777</v>
      </c>
      <c r="AQ205" s="23">
        <v>12</v>
      </c>
      <c r="AR205" s="23">
        <v>12</v>
      </c>
      <c r="AS205" s="23">
        <v>6</v>
      </c>
      <c r="AT205" s="23" t="s">
        <v>49</v>
      </c>
      <c r="AU205" s="23" t="s">
        <v>49</v>
      </c>
      <c r="AV205" s="23" t="s">
        <v>131</v>
      </c>
      <c r="AW205" s="23" t="s">
        <v>131</v>
      </c>
      <c r="AX205" s="23" t="s">
        <v>49</v>
      </c>
      <c r="AY205" s="23" t="s">
        <v>49</v>
      </c>
      <c r="AZ205" s="23" t="s">
        <v>49</v>
      </c>
      <c r="BA205" s="23" t="s">
        <v>49</v>
      </c>
      <c r="BB205" s="23" t="s">
        <v>49</v>
      </c>
      <c r="BC205" s="23" t="s">
        <v>132</v>
      </c>
      <c r="BD205" s="23" t="s">
        <v>1386</v>
      </c>
      <c r="BE205" s="23" t="s">
        <v>35</v>
      </c>
      <c r="BF205" s="23" t="s">
        <v>475</v>
      </c>
      <c r="BG205" s="23" t="s">
        <v>827</v>
      </c>
      <c r="BH205" s="24" t="s">
        <v>135</v>
      </c>
      <c r="BI205" s="17" t="s">
        <v>1586</v>
      </c>
    </row>
    <row r="206" spans="1:61" ht="56.25" customHeight="1" x14ac:dyDescent="0.25">
      <c r="A206" s="17" t="s">
        <v>1395</v>
      </c>
      <c r="B206" s="16">
        <v>187</v>
      </c>
      <c r="C206" s="17" t="s">
        <v>1379</v>
      </c>
      <c r="D206" s="17" t="s">
        <v>180</v>
      </c>
      <c r="E206" s="17" t="s">
        <v>181</v>
      </c>
      <c r="F206" s="30" t="s">
        <v>1392</v>
      </c>
      <c r="G206" s="17" t="s">
        <v>1393</v>
      </c>
      <c r="H206" s="17" t="s">
        <v>1394</v>
      </c>
      <c r="I206" s="17" t="s">
        <v>1395</v>
      </c>
      <c r="J206" s="17" t="s">
        <v>1396</v>
      </c>
      <c r="K206" s="17" t="s">
        <v>1397</v>
      </c>
      <c r="L206" s="21">
        <v>0.15</v>
      </c>
      <c r="M206" s="21">
        <v>0.15</v>
      </c>
      <c r="N206" s="21">
        <v>1</v>
      </c>
      <c r="O206" s="22" t="s">
        <v>1398</v>
      </c>
      <c r="P206" s="23">
        <v>0</v>
      </c>
      <c r="Q206" s="23">
        <v>2016</v>
      </c>
      <c r="R206" s="23">
        <v>0</v>
      </c>
      <c r="S206" s="23">
        <v>0.09</v>
      </c>
      <c r="T206" s="23">
        <v>0.02</v>
      </c>
      <c r="U206" s="23">
        <v>0.01</v>
      </c>
      <c r="V206" s="23">
        <v>0.03</v>
      </c>
      <c r="W206" s="23">
        <v>0.09</v>
      </c>
      <c r="X206" s="23">
        <v>1</v>
      </c>
      <c r="Y206" s="23">
        <v>0.02</v>
      </c>
      <c r="Z206" s="23">
        <v>1</v>
      </c>
      <c r="AA206" s="23">
        <v>0.01</v>
      </c>
      <c r="AB206" s="23">
        <v>1</v>
      </c>
      <c r="AC206" s="23">
        <v>0.03</v>
      </c>
      <c r="AD206" s="23">
        <v>0</v>
      </c>
      <c r="AE206" s="23">
        <v>0.15</v>
      </c>
      <c r="AF206" s="23">
        <v>1</v>
      </c>
      <c r="AG206" s="23">
        <v>0.09</v>
      </c>
      <c r="AH206" s="23">
        <v>0.02</v>
      </c>
      <c r="AI206" s="23">
        <v>0.01</v>
      </c>
      <c r="AJ206" s="23" t="e">
        <v>#DIV/0!</v>
      </c>
      <c r="AK206" s="23" t="e">
        <v>#DIV/0!</v>
      </c>
      <c r="AL206" s="23">
        <v>1</v>
      </c>
      <c r="AM206" s="23">
        <v>1</v>
      </c>
      <c r="AN206" s="23">
        <v>1</v>
      </c>
      <c r="AO206" s="23" t="e">
        <v>#DIV/0!</v>
      </c>
      <c r="AP206" s="23">
        <v>1</v>
      </c>
      <c r="AQ206" s="23">
        <v>0.34</v>
      </c>
      <c r="AR206" s="23">
        <v>0.75</v>
      </c>
      <c r="AS206" s="23">
        <v>1</v>
      </c>
      <c r="AT206" s="23" t="s">
        <v>49</v>
      </c>
      <c r="AU206" s="23" t="s">
        <v>131</v>
      </c>
      <c r="AV206" s="23" t="s">
        <v>131</v>
      </c>
      <c r="AW206" s="23" t="s">
        <v>131</v>
      </c>
      <c r="AX206" s="23" t="s">
        <v>49</v>
      </c>
      <c r="AY206" s="23" t="s">
        <v>49</v>
      </c>
      <c r="AZ206" s="23" t="s">
        <v>49</v>
      </c>
      <c r="BA206" s="23" t="s">
        <v>49</v>
      </c>
      <c r="BB206" s="23" t="s">
        <v>49</v>
      </c>
      <c r="BC206" s="23" t="s">
        <v>132</v>
      </c>
      <c r="BD206" s="23" t="s">
        <v>1399</v>
      </c>
      <c r="BE206" s="23" t="s">
        <v>171</v>
      </c>
      <c r="BF206" s="23" t="s">
        <v>271</v>
      </c>
      <c r="BG206" s="23" t="s">
        <v>272</v>
      </c>
      <c r="BH206" s="24" t="s">
        <v>135</v>
      </c>
      <c r="BI206" s="17" t="s">
        <v>1587</v>
      </c>
    </row>
    <row r="207" spans="1:61" ht="56.25" customHeight="1" x14ac:dyDescent="0.25">
      <c r="A207" s="17" t="s">
        <v>1402</v>
      </c>
      <c r="B207" s="16">
        <v>188</v>
      </c>
      <c r="C207" s="17" t="s">
        <v>1379</v>
      </c>
      <c r="D207" s="17" t="s">
        <v>121</v>
      </c>
      <c r="E207" s="17" t="s">
        <v>172</v>
      </c>
      <c r="F207" s="30" t="s">
        <v>173</v>
      </c>
      <c r="G207" s="17" t="s">
        <v>1400</v>
      </c>
      <c r="H207" s="17" t="s">
        <v>1401</v>
      </c>
      <c r="I207" s="17" t="s">
        <v>1402</v>
      </c>
      <c r="J207" s="17" t="s">
        <v>1403</v>
      </c>
      <c r="K207" s="17" t="s">
        <v>1404</v>
      </c>
      <c r="L207" s="19">
        <v>1060</v>
      </c>
      <c r="M207" s="19">
        <v>1334</v>
      </c>
      <c r="N207" s="21">
        <v>1.2584905660377359</v>
      </c>
      <c r="O207" s="22" t="s">
        <v>1405</v>
      </c>
      <c r="P207" s="23">
        <v>0</v>
      </c>
      <c r="Q207" s="23">
        <v>2016</v>
      </c>
      <c r="R207" s="23">
        <v>0</v>
      </c>
      <c r="S207" s="23">
        <v>308</v>
      </c>
      <c r="T207" s="23">
        <v>353</v>
      </c>
      <c r="U207" s="23">
        <v>396</v>
      </c>
      <c r="V207" s="23">
        <v>3</v>
      </c>
      <c r="W207" s="23">
        <v>308</v>
      </c>
      <c r="X207" s="23">
        <v>0</v>
      </c>
      <c r="Y207" s="23">
        <v>353</v>
      </c>
      <c r="Z207" s="23">
        <v>0</v>
      </c>
      <c r="AA207" s="23">
        <v>396</v>
      </c>
      <c r="AB207" s="23">
        <v>0</v>
      </c>
      <c r="AC207" s="23">
        <v>277</v>
      </c>
      <c r="AD207" s="23">
        <v>0</v>
      </c>
      <c r="AE207" s="23">
        <v>1334</v>
      </c>
      <c r="AF207" s="23">
        <v>0</v>
      </c>
      <c r="AG207" s="23">
        <v>308</v>
      </c>
      <c r="AH207" s="23">
        <v>353</v>
      </c>
      <c r="AI207" s="23">
        <v>396</v>
      </c>
      <c r="AJ207" s="23">
        <v>277</v>
      </c>
      <c r="AK207" s="23">
        <v>277</v>
      </c>
      <c r="AL207" s="23">
        <v>1</v>
      </c>
      <c r="AM207" s="23">
        <v>1</v>
      </c>
      <c r="AN207" s="23">
        <v>1</v>
      </c>
      <c r="AO207" s="23">
        <v>92.333333333333329</v>
      </c>
      <c r="AP207" s="23">
        <v>1.2584905660377359</v>
      </c>
      <c r="AQ207" s="23">
        <v>1060</v>
      </c>
      <c r="AR207" s="23">
        <v>1060</v>
      </c>
      <c r="AS207" s="23">
        <v>530</v>
      </c>
      <c r="AT207" s="23" t="s">
        <v>49</v>
      </c>
      <c r="AU207" s="23" t="s">
        <v>49</v>
      </c>
      <c r="AV207" s="23" t="s">
        <v>131</v>
      </c>
      <c r="AW207" s="23" t="s">
        <v>131</v>
      </c>
      <c r="AX207" s="23" t="s">
        <v>49</v>
      </c>
      <c r="AY207" s="23" t="s">
        <v>49</v>
      </c>
      <c r="AZ207" s="23" t="s">
        <v>49</v>
      </c>
      <c r="BA207" s="23" t="s">
        <v>49</v>
      </c>
      <c r="BB207" s="23" t="s">
        <v>49</v>
      </c>
      <c r="BC207" s="23" t="s">
        <v>132</v>
      </c>
      <c r="BD207" s="23" t="s">
        <v>164</v>
      </c>
      <c r="BE207" s="23" t="s">
        <v>35</v>
      </c>
      <c r="BF207" s="23" t="s">
        <v>475</v>
      </c>
      <c r="BG207" s="23" t="s">
        <v>272</v>
      </c>
      <c r="BH207" s="24" t="s">
        <v>135</v>
      </c>
      <c r="BI207" s="17" t="s">
        <v>1588</v>
      </c>
    </row>
    <row r="208" spans="1:61" ht="56.25" customHeight="1" x14ac:dyDescent="0.25">
      <c r="A208" s="17" t="s">
        <v>1408</v>
      </c>
      <c r="B208" s="16">
        <v>189</v>
      </c>
      <c r="C208" s="17" t="s">
        <v>1379</v>
      </c>
      <c r="D208" s="17" t="s">
        <v>752</v>
      </c>
      <c r="E208" s="17" t="s">
        <v>1007</v>
      </c>
      <c r="F208" s="17" t="s">
        <v>1067</v>
      </c>
      <c r="G208" s="17" t="s">
        <v>1406</v>
      </c>
      <c r="H208" s="17" t="s">
        <v>1407</v>
      </c>
      <c r="I208" s="17" t="s">
        <v>1408</v>
      </c>
      <c r="J208" s="17" t="s">
        <v>1408</v>
      </c>
      <c r="K208" s="17" t="s">
        <v>1409</v>
      </c>
      <c r="L208" s="19">
        <v>1</v>
      </c>
      <c r="M208" s="20">
        <v>1</v>
      </c>
      <c r="N208" s="21">
        <v>1</v>
      </c>
      <c r="O208" s="22" t="s">
        <v>1410</v>
      </c>
      <c r="P208" s="23">
        <v>0</v>
      </c>
      <c r="Q208" s="23">
        <v>2016</v>
      </c>
      <c r="R208" s="23">
        <v>0</v>
      </c>
      <c r="S208" s="23">
        <v>0</v>
      </c>
      <c r="T208" s="23">
        <v>0</v>
      </c>
      <c r="U208" s="23">
        <v>0.24</v>
      </c>
      <c r="V208" s="23">
        <v>0.76</v>
      </c>
      <c r="W208" s="23">
        <v>0</v>
      </c>
      <c r="X208" s="23">
        <v>0</v>
      </c>
      <c r="Y208" s="23">
        <v>0</v>
      </c>
      <c r="Z208" s="23">
        <v>0</v>
      </c>
      <c r="AA208" s="23">
        <v>0.24</v>
      </c>
      <c r="AB208" s="23">
        <v>0</v>
      </c>
      <c r="AC208" s="23">
        <v>0.76</v>
      </c>
      <c r="AD208" s="23">
        <v>0</v>
      </c>
      <c r="AE208" s="23">
        <v>1</v>
      </c>
      <c r="AF208" s="23">
        <v>0</v>
      </c>
      <c r="AG208" s="23">
        <v>0</v>
      </c>
      <c r="AH208" s="23">
        <v>0</v>
      </c>
      <c r="AI208" s="23">
        <v>0.24</v>
      </c>
      <c r="AJ208" s="23">
        <v>0.76</v>
      </c>
      <c r="AK208" s="23">
        <v>0.76</v>
      </c>
      <c r="AL208" s="23" t="e">
        <v>#DIV/0!</v>
      </c>
      <c r="AM208" s="23" t="e">
        <v>#DIV/0!</v>
      </c>
      <c r="AN208" s="23">
        <v>1</v>
      </c>
      <c r="AO208" s="23">
        <v>1</v>
      </c>
      <c r="AP208" s="23">
        <v>1</v>
      </c>
      <c r="AQ208" s="23">
        <v>0</v>
      </c>
      <c r="AR208" s="23">
        <v>0</v>
      </c>
      <c r="AS208" s="23">
        <v>0</v>
      </c>
      <c r="AT208" s="23" t="s">
        <v>49</v>
      </c>
      <c r="AU208" s="23" t="s">
        <v>49</v>
      </c>
      <c r="AV208" s="23" t="s">
        <v>131</v>
      </c>
      <c r="AW208" s="23" t="s">
        <v>131</v>
      </c>
      <c r="AX208" s="23" t="s">
        <v>49</v>
      </c>
      <c r="AY208" s="23" t="s">
        <v>49</v>
      </c>
      <c r="AZ208" s="23" t="s">
        <v>49</v>
      </c>
      <c r="BA208" s="23" t="s">
        <v>49</v>
      </c>
      <c r="BB208" s="23" t="s">
        <v>49</v>
      </c>
      <c r="BC208" s="23" t="s">
        <v>132</v>
      </c>
      <c r="BD208" s="23" t="s">
        <v>144</v>
      </c>
      <c r="BE208" s="23" t="s">
        <v>35</v>
      </c>
      <c r="BF208" s="23" t="s">
        <v>475</v>
      </c>
      <c r="BG208" s="23" t="s">
        <v>134</v>
      </c>
      <c r="BH208" s="24" t="s">
        <v>135</v>
      </c>
      <c r="BI208" s="17" t="s">
        <v>1589</v>
      </c>
    </row>
    <row r="209" spans="1:61" ht="56.25" customHeight="1" x14ac:dyDescent="0.25">
      <c r="A209" s="17" t="s">
        <v>1414</v>
      </c>
      <c r="B209" s="16">
        <v>190</v>
      </c>
      <c r="C209" s="17" t="s">
        <v>1379</v>
      </c>
      <c r="D209" s="17" t="s">
        <v>180</v>
      </c>
      <c r="E209" s="17" t="s">
        <v>181</v>
      </c>
      <c r="F209" s="17" t="s">
        <v>1411</v>
      </c>
      <c r="G209" s="17" t="s">
        <v>1412</v>
      </c>
      <c r="H209" s="17" t="s">
        <v>1413</v>
      </c>
      <c r="I209" s="17" t="s">
        <v>1414</v>
      </c>
      <c r="J209" s="17" t="s">
        <v>1415</v>
      </c>
      <c r="K209" s="17" t="s">
        <v>1416</v>
      </c>
      <c r="L209" s="21">
        <v>1</v>
      </c>
      <c r="M209" s="21">
        <v>1</v>
      </c>
      <c r="N209" s="21">
        <v>1</v>
      </c>
      <c r="O209" s="22" t="s">
        <v>1417</v>
      </c>
      <c r="P209" s="23">
        <v>0</v>
      </c>
      <c r="Q209" s="23">
        <v>2016</v>
      </c>
      <c r="R209" s="23">
        <v>0</v>
      </c>
      <c r="S209" s="23">
        <v>1</v>
      </c>
      <c r="T209" s="23">
        <v>1</v>
      </c>
      <c r="U209" s="23">
        <v>1</v>
      </c>
      <c r="V209" s="23">
        <v>1</v>
      </c>
      <c r="W209" s="23">
        <v>0.21</v>
      </c>
      <c r="X209" s="23">
        <v>0.21</v>
      </c>
      <c r="Y209" s="23">
        <v>0.21</v>
      </c>
      <c r="Z209" s="23">
        <v>0.21</v>
      </c>
      <c r="AA209" s="23">
        <v>0.21</v>
      </c>
      <c r="AB209" s="23">
        <v>0.21</v>
      </c>
      <c r="AC209" s="23">
        <v>0.37</v>
      </c>
      <c r="AD209" s="23">
        <v>0.37</v>
      </c>
      <c r="AE209" s="23">
        <v>1</v>
      </c>
      <c r="AF209" s="23">
        <v>1</v>
      </c>
      <c r="AG209" s="23">
        <v>1</v>
      </c>
      <c r="AH209" s="23">
        <v>1</v>
      </c>
      <c r="AI209" s="23">
        <v>1</v>
      </c>
      <c r="AJ209" s="23">
        <v>1</v>
      </c>
      <c r="AK209" s="23">
        <v>1</v>
      </c>
      <c r="AL209" s="23">
        <v>1</v>
      </c>
      <c r="AM209" s="23">
        <v>1</v>
      </c>
      <c r="AN209" s="23">
        <v>1</v>
      </c>
      <c r="AO209" s="23">
        <v>1</v>
      </c>
      <c r="AP209" s="23">
        <v>1</v>
      </c>
      <c r="AQ209" s="23">
        <v>1</v>
      </c>
      <c r="AR209" s="23">
        <v>1</v>
      </c>
      <c r="AS209" s="23">
        <v>1</v>
      </c>
      <c r="AT209" s="23" t="s">
        <v>49</v>
      </c>
      <c r="AU209" s="23" t="s">
        <v>49</v>
      </c>
      <c r="AV209" s="23" t="s">
        <v>131</v>
      </c>
      <c r="AW209" s="23" t="s">
        <v>131</v>
      </c>
      <c r="AX209" s="23" t="s">
        <v>49</v>
      </c>
      <c r="AY209" s="23" t="s">
        <v>49</v>
      </c>
      <c r="AZ209" s="23" t="s">
        <v>49</v>
      </c>
      <c r="BA209" s="23" t="s">
        <v>49</v>
      </c>
      <c r="BB209" s="23" t="s">
        <v>49</v>
      </c>
      <c r="BC209" s="23" t="s">
        <v>132</v>
      </c>
      <c r="BD209" s="23" t="s">
        <v>144</v>
      </c>
      <c r="BE209" s="23" t="s">
        <v>171</v>
      </c>
      <c r="BF209" s="23" t="s">
        <v>271</v>
      </c>
      <c r="BG209" s="23" t="s">
        <v>272</v>
      </c>
      <c r="BH209" s="24" t="s">
        <v>135</v>
      </c>
      <c r="BI209" s="17" t="s">
        <v>1590</v>
      </c>
    </row>
    <row r="210" spans="1:61" ht="56.25" customHeight="1" thickBot="1" x14ac:dyDescent="0.3">
      <c r="A210" s="61" t="s">
        <v>1420</v>
      </c>
      <c r="B210" s="60" t="s">
        <v>1418</v>
      </c>
      <c r="C210" s="61" t="s">
        <v>1379</v>
      </c>
      <c r="D210" s="61" t="s">
        <v>180</v>
      </c>
      <c r="E210" s="61" t="s">
        <v>181</v>
      </c>
      <c r="F210" s="61" t="s">
        <v>1411</v>
      </c>
      <c r="G210" s="61" t="s">
        <v>1419</v>
      </c>
      <c r="H210" s="61" t="s">
        <v>1420</v>
      </c>
      <c r="I210" s="61" t="s">
        <v>1420</v>
      </c>
      <c r="J210" s="61" t="s">
        <v>1421</v>
      </c>
      <c r="K210" s="61" t="s">
        <v>1422</v>
      </c>
      <c r="L210" s="62">
        <v>1</v>
      </c>
      <c r="M210" s="62">
        <v>1</v>
      </c>
      <c r="N210" s="62">
        <v>1</v>
      </c>
      <c r="O210" s="63" t="s">
        <v>1423</v>
      </c>
      <c r="P210" s="64">
        <v>0</v>
      </c>
      <c r="Q210" s="64">
        <v>2016</v>
      </c>
      <c r="R210" s="64">
        <v>0</v>
      </c>
      <c r="S210" s="64">
        <v>0</v>
      </c>
      <c r="T210" s="64">
        <v>0</v>
      </c>
      <c r="U210" s="64">
        <v>0</v>
      </c>
      <c r="V210" s="64">
        <v>0</v>
      </c>
      <c r="W210" s="64">
        <v>0</v>
      </c>
      <c r="X210" s="64">
        <v>0</v>
      </c>
      <c r="Y210" s="64">
        <v>0</v>
      </c>
      <c r="Z210" s="64">
        <v>0</v>
      </c>
      <c r="AA210" s="64">
        <v>0</v>
      </c>
      <c r="AB210" s="64">
        <v>0</v>
      </c>
      <c r="AC210" s="64">
        <v>0</v>
      </c>
      <c r="AD210" s="64">
        <v>0</v>
      </c>
      <c r="AE210" s="64">
        <v>0</v>
      </c>
      <c r="AF210" s="64">
        <v>0</v>
      </c>
      <c r="AG210" s="64" t="e">
        <v>#DIV/0!</v>
      </c>
      <c r="AH210" s="64" t="e">
        <v>#DIV/0!</v>
      </c>
      <c r="AI210" s="64" t="e">
        <v>#DIV/0!</v>
      </c>
      <c r="AJ210" s="64" t="e">
        <v>#DIV/0!</v>
      </c>
      <c r="AK210" s="64" t="e">
        <v>#DIV/0!</v>
      </c>
      <c r="AL210" s="64" t="e">
        <v>#DIV/0!</v>
      </c>
      <c r="AM210" s="64" t="e">
        <v>#DIV/0!</v>
      </c>
      <c r="AN210" s="64" t="e">
        <v>#DIV/0!</v>
      </c>
      <c r="AO210" s="64" t="e">
        <v>#DIV/0!</v>
      </c>
      <c r="AP210" s="64" t="e">
        <v>#DIV/0!</v>
      </c>
      <c r="AQ210" s="64">
        <v>0.75</v>
      </c>
      <c r="AR210" s="64">
        <v>1</v>
      </c>
      <c r="AS210" s="64">
        <v>0</v>
      </c>
      <c r="AT210" s="64" t="s">
        <v>49</v>
      </c>
      <c r="AU210" s="64" t="s">
        <v>131</v>
      </c>
      <c r="AV210" s="64" t="s">
        <v>131</v>
      </c>
      <c r="AW210" s="64" t="s">
        <v>49</v>
      </c>
      <c r="AX210" s="64" t="s">
        <v>49</v>
      </c>
      <c r="AY210" s="64" t="s">
        <v>49</v>
      </c>
      <c r="AZ210" s="64" t="s">
        <v>49</v>
      </c>
      <c r="BA210" s="64" t="s">
        <v>49</v>
      </c>
      <c r="BB210" s="64" t="s">
        <v>49</v>
      </c>
      <c r="BC210" s="64" t="s">
        <v>132</v>
      </c>
      <c r="BD210" s="64" t="s">
        <v>1399</v>
      </c>
      <c r="BE210" s="64" t="s">
        <v>171</v>
      </c>
      <c r="BF210" s="64" t="s">
        <v>271</v>
      </c>
      <c r="BG210" s="64" t="s">
        <v>272</v>
      </c>
      <c r="BH210" s="65" t="s">
        <v>135</v>
      </c>
      <c r="BI210" s="61" t="s">
        <v>1591</v>
      </c>
    </row>
    <row r="211" spans="1:61" ht="14.25" customHeight="1" x14ac:dyDescent="0.25">
      <c r="N211" s="66"/>
      <c r="O211" s="66"/>
    </row>
    <row r="212" spans="1:61" ht="14.25" customHeight="1" x14ac:dyDescent="0.25">
      <c r="N212" s="66"/>
      <c r="O212" s="66"/>
    </row>
    <row r="213" spans="1:61" ht="14.25" customHeight="1" x14ac:dyDescent="0.25">
      <c r="N213" s="66"/>
      <c r="O213" s="66"/>
    </row>
    <row r="214" spans="1:61" ht="14.25" customHeight="1" x14ac:dyDescent="0.25">
      <c r="N214" s="66"/>
      <c r="O214" s="66"/>
    </row>
    <row r="215" spans="1:61" ht="14.25" customHeight="1" x14ac:dyDescent="0.25">
      <c r="N215" s="66"/>
      <c r="O215" s="66"/>
    </row>
    <row r="216" spans="1:61" ht="14.25" customHeight="1" x14ac:dyDescent="0.25">
      <c r="N216" s="66"/>
      <c r="O216" s="66"/>
    </row>
    <row r="217" spans="1:61" ht="14.25" customHeight="1" x14ac:dyDescent="0.25">
      <c r="N217" s="66"/>
      <c r="O217" s="66"/>
    </row>
    <row r="218" spans="1:61" ht="14.25" customHeight="1" x14ac:dyDescent="0.25">
      <c r="N218" s="66"/>
      <c r="O218" s="66"/>
    </row>
    <row r="219" spans="1:61" ht="14.25" customHeight="1" x14ac:dyDescent="0.25">
      <c r="N219" s="66"/>
      <c r="O219" s="66"/>
    </row>
    <row r="220" spans="1:61" ht="14.25" customHeight="1" x14ac:dyDescent="0.25">
      <c r="N220" s="66"/>
      <c r="O220" s="66"/>
    </row>
    <row r="221" spans="1:61" ht="14.25" customHeight="1" x14ac:dyDescent="0.25">
      <c r="N221" s="66"/>
      <c r="O221" s="66"/>
    </row>
    <row r="222" spans="1:61" ht="14.25" customHeight="1" x14ac:dyDescent="0.25">
      <c r="N222" s="66"/>
      <c r="O222" s="66"/>
    </row>
    <row r="223" spans="1:61" ht="14.25" customHeight="1" x14ac:dyDescent="0.25">
      <c r="N223" s="66"/>
      <c r="O223" s="66"/>
    </row>
    <row r="224" spans="1:61" ht="14.25" customHeight="1" x14ac:dyDescent="0.25">
      <c r="N224" s="66"/>
      <c r="O224" s="66"/>
    </row>
  </sheetData>
  <sheetProtection algorithmName="SHA-512" hashValue="m1eeQM8RIpUuIEfwK8P0tvexVmcfXr9ZkoKadnocr1mjL9qONi6ah2zMf/UiEPpr3EnJpbznoCLmXY32Ctqu6Q==" saltValue="t3lVjCvh+laN5MPmtyp2pw==" spinCount="100000" sheet="1" objects="1" scenarios="1"/>
  <autoFilter ref="B2:O211"/>
  <dataValidations count="1">
    <dataValidation type="textLength" allowBlank="1" showInputMessage="1" showErrorMessage="1" errorTitle="Entrada no válida" error="Escriba un texto " promptTitle="Cualquier contenido" sqref="O3:O210">
      <formula1>0</formula1>
      <formula2>4000</formula2>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[1]Hoja3!#REF!</xm:f>
          </x14:formula1>
          <xm:sqref>F58:F59 F61 F64</xm:sqref>
        </x14:dataValidation>
        <x14:dataValidation type="list" allowBlank="1" showInputMessage="1" showErrorMessage="1">
          <x14:formula1>
            <xm:f>IF(F171=[2]Hoja3!#REF!,[2]Hoja3!#REF!,IF([2]Hoja3!#REF!=F171,[2]Hoja3!#REF!,IF([2]Hoja3!#REF!=F171,[2]Hoja3!#REF!,IF([2]Hoja3!#REF!=F171,[2]Hoja3!#REF!,[2]Hoja3!#REF!))))</xm:f>
          </x14:formula1>
          <xm:sqref>G171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A29"/>
  <sheetViews>
    <sheetView workbookViewId="0">
      <selection sqref="A1:A29"/>
    </sheetView>
  </sheetViews>
  <sheetFormatPr baseColWidth="10" defaultRowHeight="15" x14ac:dyDescent="0.25"/>
  <cols>
    <col min="1" max="1" width="79.5703125" customWidth="1"/>
  </cols>
  <sheetData>
    <row r="1" spans="1:1" ht="15.75" x14ac:dyDescent="0.25">
      <c r="A1" s="68" t="s">
        <v>1424</v>
      </c>
    </row>
    <row r="2" spans="1:1" x14ac:dyDescent="0.25">
      <c r="A2" s="67" t="s">
        <v>873</v>
      </c>
    </row>
    <row r="3" spans="1:1" x14ac:dyDescent="0.25">
      <c r="A3" s="67" t="s">
        <v>774</v>
      </c>
    </row>
    <row r="4" spans="1:1" x14ac:dyDescent="0.25">
      <c r="A4" s="67" t="s">
        <v>801</v>
      </c>
    </row>
    <row r="5" spans="1:1" x14ac:dyDescent="0.25">
      <c r="A5" s="67" t="s">
        <v>263</v>
      </c>
    </row>
    <row r="6" spans="1:1" x14ac:dyDescent="0.25">
      <c r="A6" s="67" t="s">
        <v>609</v>
      </c>
    </row>
    <row r="7" spans="1:1" x14ac:dyDescent="0.25">
      <c r="A7" s="67" t="s">
        <v>340</v>
      </c>
    </row>
    <row r="8" spans="1:1" x14ac:dyDescent="0.25">
      <c r="A8" s="67" t="s">
        <v>476</v>
      </c>
    </row>
    <row r="9" spans="1:1" x14ac:dyDescent="0.25">
      <c r="A9" s="67" t="s">
        <v>652</v>
      </c>
    </row>
    <row r="10" spans="1:1" x14ac:dyDescent="0.25">
      <c r="A10" s="67" t="s">
        <v>1196</v>
      </c>
    </row>
    <row r="11" spans="1:1" x14ac:dyDescent="0.25">
      <c r="A11" s="67" t="s">
        <v>1148</v>
      </c>
    </row>
    <row r="12" spans="1:1" x14ac:dyDescent="0.25">
      <c r="A12" s="67" t="s">
        <v>1097</v>
      </c>
    </row>
    <row r="13" spans="1:1" x14ac:dyDescent="0.25">
      <c r="A13" s="67" t="s">
        <v>1276</v>
      </c>
    </row>
    <row r="14" spans="1:1" x14ac:dyDescent="0.25">
      <c r="A14" s="67" t="s">
        <v>1379</v>
      </c>
    </row>
    <row r="15" spans="1:1" x14ac:dyDescent="0.25">
      <c r="A15" s="67" t="s">
        <v>1006</v>
      </c>
    </row>
    <row r="16" spans="1:1" x14ac:dyDescent="0.25">
      <c r="A16" s="67" t="s">
        <v>1181</v>
      </c>
    </row>
    <row r="17" spans="1:1" x14ac:dyDescent="0.25">
      <c r="A17" s="67" t="s">
        <v>1188</v>
      </c>
    </row>
    <row r="18" spans="1:1" x14ac:dyDescent="0.25">
      <c r="A18" s="67" t="s">
        <v>1034</v>
      </c>
    </row>
    <row r="19" spans="1:1" x14ac:dyDescent="0.25">
      <c r="A19" s="67" t="s">
        <v>435</v>
      </c>
    </row>
    <row r="20" spans="1:1" x14ac:dyDescent="0.25">
      <c r="A20" s="67" t="s">
        <v>516</v>
      </c>
    </row>
    <row r="21" spans="1:1" x14ac:dyDescent="0.25">
      <c r="A21" s="67" t="s">
        <v>711</v>
      </c>
    </row>
    <row r="22" spans="1:1" x14ac:dyDescent="0.25">
      <c r="A22" s="67" t="s">
        <v>974</v>
      </c>
    </row>
    <row r="23" spans="1:1" x14ac:dyDescent="0.25">
      <c r="A23" s="67" t="s">
        <v>333</v>
      </c>
    </row>
    <row r="24" spans="1:1" x14ac:dyDescent="0.25">
      <c r="A24" s="67" t="s">
        <v>944</v>
      </c>
    </row>
    <row r="25" spans="1:1" x14ac:dyDescent="0.25">
      <c r="A25" s="67" t="s">
        <v>323</v>
      </c>
    </row>
    <row r="26" spans="1:1" x14ac:dyDescent="0.25">
      <c r="A26" s="67" t="s">
        <v>418</v>
      </c>
    </row>
    <row r="27" spans="1:1" x14ac:dyDescent="0.25">
      <c r="A27" s="67" t="s">
        <v>745</v>
      </c>
    </row>
    <row r="28" spans="1:1" x14ac:dyDescent="0.25">
      <c r="A28" s="67" t="s">
        <v>520</v>
      </c>
    </row>
    <row r="29" spans="1:1" x14ac:dyDescent="0.25">
      <c r="A29" s="67" t="s">
        <v>120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A235"/>
  <sheetViews>
    <sheetView workbookViewId="0">
      <selection activeCell="A2" sqref="A2"/>
    </sheetView>
  </sheetViews>
  <sheetFormatPr baseColWidth="10" defaultRowHeight="15" x14ac:dyDescent="0.25"/>
  <sheetData>
    <row r="1" spans="1:1" x14ac:dyDescent="0.25">
      <c r="A1" s="69" t="s">
        <v>873</v>
      </c>
    </row>
    <row r="2" spans="1:1" x14ac:dyDescent="0.25">
      <c r="A2" s="70" t="s">
        <v>903</v>
      </c>
    </row>
    <row r="3" spans="1:1" x14ac:dyDescent="0.25">
      <c r="A3" s="70" t="s">
        <v>910</v>
      </c>
    </row>
    <row r="4" spans="1:1" x14ac:dyDescent="0.25">
      <c r="A4" s="70" t="s">
        <v>928</v>
      </c>
    </row>
    <row r="5" spans="1:1" x14ac:dyDescent="0.25">
      <c r="A5" s="70" t="s">
        <v>922</v>
      </c>
    </row>
    <row r="6" spans="1:1" x14ac:dyDescent="0.25">
      <c r="A6" s="70" t="s">
        <v>892</v>
      </c>
    </row>
    <row r="7" spans="1:1" x14ac:dyDescent="0.25">
      <c r="A7" s="70" t="s">
        <v>898</v>
      </c>
    </row>
    <row r="8" spans="1:1" x14ac:dyDescent="0.25">
      <c r="A8" s="70" t="s">
        <v>934</v>
      </c>
    </row>
    <row r="9" spans="1:1" x14ac:dyDescent="0.25">
      <c r="A9" s="70" t="s">
        <v>940</v>
      </c>
    </row>
    <row r="10" spans="1:1" x14ac:dyDescent="0.25">
      <c r="A10" s="70" t="s">
        <v>916</v>
      </c>
    </row>
    <row r="11" spans="1:1" x14ac:dyDescent="0.25">
      <c r="A11" s="70" t="s">
        <v>882</v>
      </c>
    </row>
    <row r="12" spans="1:1" x14ac:dyDescent="0.25">
      <c r="A12" s="70" t="s">
        <v>876</v>
      </c>
    </row>
    <row r="13" spans="1:1" x14ac:dyDescent="0.25">
      <c r="A13" s="69" t="s">
        <v>774</v>
      </c>
    </row>
    <row r="14" spans="1:1" x14ac:dyDescent="0.25">
      <c r="A14" s="70" t="s">
        <v>785</v>
      </c>
    </row>
    <row r="15" spans="1:1" x14ac:dyDescent="0.25">
      <c r="A15" s="70" t="s">
        <v>791</v>
      </c>
    </row>
    <row r="16" spans="1:1" x14ac:dyDescent="0.25">
      <c r="A16" s="70" t="s">
        <v>778</v>
      </c>
    </row>
    <row r="17" spans="1:1" x14ac:dyDescent="0.25">
      <c r="A17" s="70" t="s">
        <v>797</v>
      </c>
    </row>
    <row r="18" spans="1:1" x14ac:dyDescent="0.25">
      <c r="A18" s="69" t="s">
        <v>801</v>
      </c>
    </row>
    <row r="19" spans="1:1" x14ac:dyDescent="0.25">
      <c r="A19" s="70" t="s">
        <v>812</v>
      </c>
    </row>
    <row r="20" spans="1:1" x14ac:dyDescent="0.25">
      <c r="A20" s="70" t="s">
        <v>856</v>
      </c>
    </row>
    <row r="21" spans="1:1" x14ac:dyDescent="0.25">
      <c r="A21" s="70" t="s">
        <v>863</v>
      </c>
    </row>
    <row r="22" spans="1:1" x14ac:dyDescent="0.25">
      <c r="A22" s="70" t="s">
        <v>836</v>
      </c>
    </row>
    <row r="23" spans="1:1" x14ac:dyDescent="0.25">
      <c r="A23" s="70" t="s">
        <v>823</v>
      </c>
    </row>
    <row r="24" spans="1:1" x14ac:dyDescent="0.25">
      <c r="A24" s="70" t="s">
        <v>829</v>
      </c>
    </row>
    <row r="25" spans="1:1" x14ac:dyDescent="0.25">
      <c r="A25" s="70" t="s">
        <v>853</v>
      </c>
    </row>
    <row r="26" spans="1:1" x14ac:dyDescent="0.25">
      <c r="A26" s="70" t="s">
        <v>867</v>
      </c>
    </row>
    <row r="27" spans="1:1" x14ac:dyDescent="0.25">
      <c r="A27" s="70" t="s">
        <v>870</v>
      </c>
    </row>
    <row r="28" spans="1:1" x14ac:dyDescent="0.25">
      <c r="A28" s="70" t="s">
        <v>817</v>
      </c>
    </row>
    <row r="29" spans="1:1" x14ac:dyDescent="0.25">
      <c r="A29" s="70" t="s">
        <v>806</v>
      </c>
    </row>
    <row r="30" spans="1:1" x14ac:dyDescent="0.25">
      <c r="A30" s="70" t="s">
        <v>845</v>
      </c>
    </row>
    <row r="31" spans="1:1" x14ac:dyDescent="0.25">
      <c r="A31" s="69" t="s">
        <v>263</v>
      </c>
    </row>
    <row r="32" spans="1:1" x14ac:dyDescent="0.25">
      <c r="A32" s="70" t="s">
        <v>286</v>
      </c>
    </row>
    <row r="33" spans="1:1" x14ac:dyDescent="0.25">
      <c r="A33" s="70" t="s">
        <v>314</v>
      </c>
    </row>
    <row r="34" spans="1:1" x14ac:dyDescent="0.25">
      <c r="A34" s="70" t="s">
        <v>319</v>
      </c>
    </row>
    <row r="35" spans="1:1" x14ac:dyDescent="0.25">
      <c r="A35" s="70" t="s">
        <v>280</v>
      </c>
    </row>
    <row r="36" spans="1:1" x14ac:dyDescent="0.25">
      <c r="A36" s="70" t="s">
        <v>296</v>
      </c>
    </row>
    <row r="37" spans="1:1" x14ac:dyDescent="0.25">
      <c r="A37" s="70" t="s">
        <v>274</v>
      </c>
    </row>
    <row r="38" spans="1:1" x14ac:dyDescent="0.25">
      <c r="A38" s="70" t="s">
        <v>303</v>
      </c>
    </row>
    <row r="39" spans="1:1" x14ac:dyDescent="0.25">
      <c r="A39" s="70" t="s">
        <v>309</v>
      </c>
    </row>
    <row r="40" spans="1:1" x14ac:dyDescent="0.25">
      <c r="A40" s="70" t="s">
        <v>291</v>
      </c>
    </row>
    <row r="41" spans="1:1" x14ac:dyDescent="0.25">
      <c r="A41" s="70" t="s">
        <v>267</v>
      </c>
    </row>
    <row r="42" spans="1:1" x14ac:dyDescent="0.25">
      <c r="A42" s="69" t="s">
        <v>609</v>
      </c>
    </row>
    <row r="43" spans="1:1" x14ac:dyDescent="0.25">
      <c r="A43" s="70" t="s">
        <v>628</v>
      </c>
    </row>
    <row r="44" spans="1:1" x14ac:dyDescent="0.25">
      <c r="A44" s="70" t="s">
        <v>648</v>
      </c>
    </row>
    <row r="45" spans="1:1" x14ac:dyDescent="0.25">
      <c r="A45" s="70" t="s">
        <v>622</v>
      </c>
    </row>
    <row r="46" spans="1:1" x14ac:dyDescent="0.25">
      <c r="A46" s="70" t="s">
        <v>635</v>
      </c>
    </row>
    <row r="47" spans="1:1" x14ac:dyDescent="0.25">
      <c r="A47" s="70" t="s">
        <v>613</v>
      </c>
    </row>
    <row r="48" spans="1:1" x14ac:dyDescent="0.25">
      <c r="A48" s="70" t="s">
        <v>641</v>
      </c>
    </row>
    <row r="49" spans="1:1" x14ac:dyDescent="0.25">
      <c r="A49" s="69" t="s">
        <v>340</v>
      </c>
    </row>
    <row r="50" spans="1:1" x14ac:dyDescent="0.25">
      <c r="A50" s="70" t="s">
        <v>417</v>
      </c>
    </row>
    <row r="51" spans="1:1" x14ac:dyDescent="0.25">
      <c r="A51" s="70" t="s">
        <v>343</v>
      </c>
    </row>
    <row r="52" spans="1:1" x14ac:dyDescent="0.25">
      <c r="A52" s="70" t="s">
        <v>392</v>
      </c>
    </row>
    <row r="53" spans="1:1" x14ac:dyDescent="0.25">
      <c r="A53" s="70" t="s">
        <v>349</v>
      </c>
    </row>
    <row r="54" spans="1:1" x14ac:dyDescent="0.25">
      <c r="A54" s="70" t="s">
        <v>354</v>
      </c>
    </row>
    <row r="55" spans="1:1" x14ac:dyDescent="0.25">
      <c r="A55" s="70" t="s">
        <v>403</v>
      </c>
    </row>
    <row r="56" spans="1:1" x14ac:dyDescent="0.25">
      <c r="A56" s="70" t="s">
        <v>360</v>
      </c>
    </row>
    <row r="57" spans="1:1" x14ac:dyDescent="0.25">
      <c r="A57" s="70" t="s">
        <v>365</v>
      </c>
    </row>
    <row r="58" spans="1:1" x14ac:dyDescent="0.25">
      <c r="A58" s="70" t="s">
        <v>385</v>
      </c>
    </row>
    <row r="59" spans="1:1" x14ac:dyDescent="0.25">
      <c r="A59" s="70" t="s">
        <v>410</v>
      </c>
    </row>
    <row r="60" spans="1:1" x14ac:dyDescent="0.25">
      <c r="A60" s="70" t="s">
        <v>371</v>
      </c>
    </row>
    <row r="61" spans="1:1" x14ac:dyDescent="0.25">
      <c r="A61" s="70" t="s">
        <v>397</v>
      </c>
    </row>
    <row r="62" spans="1:1" x14ac:dyDescent="0.25">
      <c r="A62" s="70" t="s">
        <v>414</v>
      </c>
    </row>
    <row r="63" spans="1:1" x14ac:dyDescent="0.25">
      <c r="A63" s="70" t="s">
        <v>377</v>
      </c>
    </row>
    <row r="64" spans="1:1" x14ac:dyDescent="0.25">
      <c r="A64" s="69" t="s">
        <v>476</v>
      </c>
    </row>
    <row r="65" spans="1:1" x14ac:dyDescent="0.25">
      <c r="A65" s="70" t="s">
        <v>512</v>
      </c>
    </row>
    <row r="66" spans="1:1" x14ac:dyDescent="0.25">
      <c r="A66" s="70" t="s">
        <v>506</v>
      </c>
    </row>
    <row r="67" spans="1:1" x14ac:dyDescent="0.25">
      <c r="A67" s="70" t="s">
        <v>488</v>
      </c>
    </row>
    <row r="68" spans="1:1" x14ac:dyDescent="0.25">
      <c r="A68" s="70" t="s">
        <v>495</v>
      </c>
    </row>
    <row r="69" spans="1:1" x14ac:dyDescent="0.25">
      <c r="A69" s="70" t="s">
        <v>501</v>
      </c>
    </row>
    <row r="70" spans="1:1" x14ac:dyDescent="0.25">
      <c r="A70" s="70" t="s">
        <v>481</v>
      </c>
    </row>
    <row r="71" spans="1:1" x14ac:dyDescent="0.25">
      <c r="A71" s="69" t="s">
        <v>652</v>
      </c>
    </row>
    <row r="72" spans="1:1" x14ac:dyDescent="0.25">
      <c r="A72" s="70" t="s">
        <v>707</v>
      </c>
    </row>
    <row r="73" spans="1:1" x14ac:dyDescent="0.25">
      <c r="A73" s="70" t="s">
        <v>693</v>
      </c>
    </row>
    <row r="74" spans="1:1" x14ac:dyDescent="0.25">
      <c r="A74" s="70" t="s">
        <v>687</v>
      </c>
    </row>
    <row r="75" spans="1:1" x14ac:dyDescent="0.25">
      <c r="A75" s="70" t="s">
        <v>656</v>
      </c>
    </row>
    <row r="76" spans="1:1" x14ac:dyDescent="0.25">
      <c r="A76" s="70" t="s">
        <v>668</v>
      </c>
    </row>
    <row r="77" spans="1:1" x14ac:dyDescent="0.25">
      <c r="A77" s="70" t="s">
        <v>681</v>
      </c>
    </row>
    <row r="78" spans="1:1" x14ac:dyDescent="0.25">
      <c r="A78" s="70" t="s">
        <v>674</v>
      </c>
    </row>
    <row r="79" spans="1:1" x14ac:dyDescent="0.25">
      <c r="A79" s="70" t="s">
        <v>662</v>
      </c>
    </row>
    <row r="80" spans="1:1" x14ac:dyDescent="0.25">
      <c r="A80" s="70" t="s">
        <v>699</v>
      </c>
    </row>
    <row r="81" spans="1:1" x14ac:dyDescent="0.25">
      <c r="A81" s="69" t="s">
        <v>1196</v>
      </c>
    </row>
    <row r="82" spans="1:1" x14ac:dyDescent="0.25">
      <c r="A82" s="70" t="s">
        <v>1263</v>
      </c>
    </row>
    <row r="83" spans="1:1" x14ac:dyDescent="0.25">
      <c r="A83" s="70" t="s">
        <v>1273</v>
      </c>
    </row>
    <row r="84" spans="1:1" x14ac:dyDescent="0.25">
      <c r="A84" s="70" t="s">
        <v>1199</v>
      </c>
    </row>
    <row r="85" spans="1:1" x14ac:dyDescent="0.25">
      <c r="A85" s="70" t="s">
        <v>1254</v>
      </c>
    </row>
    <row r="86" spans="1:1" x14ac:dyDescent="0.25">
      <c r="A86" s="70" t="s">
        <v>1218</v>
      </c>
    </row>
    <row r="87" spans="1:1" x14ac:dyDescent="0.25">
      <c r="A87" s="70" t="s">
        <v>1266</v>
      </c>
    </row>
    <row r="88" spans="1:1" x14ac:dyDescent="0.25">
      <c r="A88" s="70" t="s">
        <v>1248</v>
      </c>
    </row>
    <row r="89" spans="1:1" x14ac:dyDescent="0.25">
      <c r="A89" s="70" t="s">
        <v>1258</v>
      </c>
    </row>
    <row r="90" spans="1:1" x14ac:dyDescent="0.25">
      <c r="A90" s="70" t="s">
        <v>1236</v>
      </c>
    </row>
    <row r="91" spans="1:1" x14ac:dyDescent="0.25">
      <c r="A91" s="70" t="s">
        <v>1241</v>
      </c>
    </row>
    <row r="92" spans="1:1" x14ac:dyDescent="0.25">
      <c r="A92" s="70" t="s">
        <v>1206</v>
      </c>
    </row>
    <row r="93" spans="1:1" x14ac:dyDescent="0.25">
      <c r="A93" s="70" t="s">
        <v>1232</v>
      </c>
    </row>
    <row r="94" spans="1:1" x14ac:dyDescent="0.25">
      <c r="A94" s="70" t="s">
        <v>1225</v>
      </c>
    </row>
    <row r="95" spans="1:1" x14ac:dyDescent="0.25">
      <c r="A95" s="70" t="s">
        <v>1212</v>
      </c>
    </row>
    <row r="96" spans="1:1" x14ac:dyDescent="0.25">
      <c r="A96" s="69" t="s">
        <v>1148</v>
      </c>
    </row>
    <row r="97" spans="1:1" x14ac:dyDescent="0.25">
      <c r="A97" s="70" t="s">
        <v>1151</v>
      </c>
    </row>
    <row r="98" spans="1:1" x14ac:dyDescent="0.25">
      <c r="A98" s="70" t="s">
        <v>1155</v>
      </c>
    </row>
    <row r="99" spans="1:1" x14ac:dyDescent="0.25">
      <c r="A99" s="70" t="s">
        <v>1169</v>
      </c>
    </row>
    <row r="100" spans="1:1" x14ac:dyDescent="0.25">
      <c r="A100" s="70" t="s">
        <v>1173</v>
      </c>
    </row>
    <row r="101" spans="1:1" x14ac:dyDescent="0.25">
      <c r="A101" s="70" t="s">
        <v>1160</v>
      </c>
    </row>
    <row r="102" spans="1:1" x14ac:dyDescent="0.25">
      <c r="A102" s="70" t="s">
        <v>1164</v>
      </c>
    </row>
    <row r="103" spans="1:1" x14ac:dyDescent="0.25">
      <c r="A103" s="70" t="s">
        <v>1177</v>
      </c>
    </row>
    <row r="104" spans="1:1" x14ac:dyDescent="0.25">
      <c r="A104" s="69" t="s">
        <v>1097</v>
      </c>
    </row>
    <row r="105" spans="1:1" x14ac:dyDescent="0.25">
      <c r="A105" s="70" t="s">
        <v>1123</v>
      </c>
    </row>
    <row r="106" spans="1:1" x14ac:dyDescent="0.25">
      <c r="A106" s="70" t="s">
        <v>1109</v>
      </c>
    </row>
    <row r="107" spans="1:1" x14ac:dyDescent="0.25">
      <c r="A107" s="70" t="s">
        <v>1145</v>
      </c>
    </row>
    <row r="108" spans="1:1" x14ac:dyDescent="0.25">
      <c r="A108" s="70" t="s">
        <v>1133</v>
      </c>
    </row>
    <row r="109" spans="1:1" x14ac:dyDescent="0.25">
      <c r="A109" s="70" t="s">
        <v>1138</v>
      </c>
    </row>
    <row r="110" spans="1:1" x14ac:dyDescent="0.25">
      <c r="A110" s="70" t="s">
        <v>1101</v>
      </c>
    </row>
    <row r="111" spans="1:1" x14ac:dyDescent="0.25">
      <c r="A111" s="70" t="s">
        <v>1114</v>
      </c>
    </row>
    <row r="112" spans="1:1" x14ac:dyDescent="0.25">
      <c r="A112" s="70" t="s">
        <v>1128</v>
      </c>
    </row>
    <row r="113" spans="1:1" x14ac:dyDescent="0.25">
      <c r="A113" s="70" t="s">
        <v>1118</v>
      </c>
    </row>
    <row r="114" spans="1:1" x14ac:dyDescent="0.25">
      <c r="A114" s="69" t="s">
        <v>1276</v>
      </c>
    </row>
    <row r="115" spans="1:1" x14ac:dyDescent="0.25">
      <c r="A115" s="70" t="s">
        <v>1346</v>
      </c>
    </row>
    <row r="116" spans="1:1" x14ac:dyDescent="0.25">
      <c r="A116" s="70" t="s">
        <v>1279</v>
      </c>
    </row>
    <row r="117" spans="1:1" x14ac:dyDescent="0.25">
      <c r="A117" s="70" t="s">
        <v>1368</v>
      </c>
    </row>
    <row r="118" spans="1:1" x14ac:dyDescent="0.25">
      <c r="A118" s="70" t="s">
        <v>1284</v>
      </c>
    </row>
    <row r="119" spans="1:1" x14ac:dyDescent="0.25">
      <c r="A119" s="70" t="s">
        <v>1300</v>
      </c>
    </row>
    <row r="120" spans="1:1" x14ac:dyDescent="0.25">
      <c r="A120" s="70" t="s">
        <v>1354</v>
      </c>
    </row>
    <row r="121" spans="1:1" x14ac:dyDescent="0.25">
      <c r="A121" s="70" t="s">
        <v>1289</v>
      </c>
    </row>
    <row r="122" spans="1:1" x14ac:dyDescent="0.25">
      <c r="A122" s="70" t="s">
        <v>1375</v>
      </c>
    </row>
    <row r="123" spans="1:1" x14ac:dyDescent="0.25">
      <c r="A123" s="70" t="s">
        <v>1304</v>
      </c>
    </row>
    <row r="124" spans="1:1" x14ac:dyDescent="0.25">
      <c r="A124" s="70" t="s">
        <v>1339</v>
      </c>
    </row>
    <row r="125" spans="1:1" x14ac:dyDescent="0.25">
      <c r="A125" s="70" t="s">
        <v>1325</v>
      </c>
    </row>
    <row r="126" spans="1:1" x14ac:dyDescent="0.25">
      <c r="A126" s="70" t="s">
        <v>1294</v>
      </c>
    </row>
    <row r="127" spans="1:1" x14ac:dyDescent="0.25">
      <c r="A127" s="70" t="s">
        <v>1314</v>
      </c>
    </row>
    <row r="128" spans="1:1" x14ac:dyDescent="0.25">
      <c r="A128" s="70" t="s">
        <v>1309</v>
      </c>
    </row>
    <row r="129" spans="1:1" x14ac:dyDescent="0.25">
      <c r="A129" s="70" t="s">
        <v>1320</v>
      </c>
    </row>
    <row r="130" spans="1:1" x14ac:dyDescent="0.25">
      <c r="A130" s="70" t="s">
        <v>1361</v>
      </c>
    </row>
    <row r="131" spans="1:1" x14ac:dyDescent="0.25">
      <c r="A131" s="70" t="s">
        <v>1332</v>
      </c>
    </row>
    <row r="132" spans="1:1" x14ac:dyDescent="0.25">
      <c r="A132" s="69" t="s">
        <v>1379</v>
      </c>
    </row>
    <row r="133" spans="1:1" x14ac:dyDescent="0.25">
      <c r="A133" s="70" t="s">
        <v>1382</v>
      </c>
    </row>
    <row r="134" spans="1:1" x14ac:dyDescent="0.25">
      <c r="A134" s="70" t="s">
        <v>1414</v>
      </c>
    </row>
    <row r="135" spans="1:1" x14ac:dyDescent="0.25">
      <c r="A135" s="70" t="s">
        <v>1420</v>
      </c>
    </row>
    <row r="136" spans="1:1" x14ac:dyDescent="0.25">
      <c r="A136" s="70" t="s">
        <v>1388</v>
      </c>
    </row>
    <row r="137" spans="1:1" x14ac:dyDescent="0.25">
      <c r="A137" s="70" t="s">
        <v>1402</v>
      </c>
    </row>
    <row r="138" spans="1:1" x14ac:dyDescent="0.25">
      <c r="A138" s="70" t="s">
        <v>1408</v>
      </c>
    </row>
    <row r="139" spans="1:1" x14ac:dyDescent="0.25">
      <c r="A139" s="70" t="s">
        <v>1395</v>
      </c>
    </row>
    <row r="140" spans="1:1" x14ac:dyDescent="0.25">
      <c r="A140" s="69" t="s">
        <v>1006</v>
      </c>
    </row>
    <row r="141" spans="1:1" x14ac:dyDescent="0.25">
      <c r="A141" s="70" t="s">
        <v>1024</v>
      </c>
    </row>
    <row r="142" spans="1:1" x14ac:dyDescent="0.25">
      <c r="A142" s="70" t="s">
        <v>1017</v>
      </c>
    </row>
    <row r="143" spans="1:1" x14ac:dyDescent="0.25">
      <c r="A143" s="70" t="s">
        <v>1030</v>
      </c>
    </row>
    <row r="144" spans="1:1" x14ac:dyDescent="0.25">
      <c r="A144" s="70" t="s">
        <v>1011</v>
      </c>
    </row>
    <row r="145" spans="1:1" x14ac:dyDescent="0.25">
      <c r="A145" s="69" t="s">
        <v>1181</v>
      </c>
    </row>
    <row r="146" spans="1:1" x14ac:dyDescent="0.25">
      <c r="A146" s="70" t="s">
        <v>1184</v>
      </c>
    </row>
    <row r="147" spans="1:1" x14ac:dyDescent="0.25">
      <c r="A147" s="69" t="s">
        <v>1188</v>
      </c>
    </row>
    <row r="148" spans="1:1" x14ac:dyDescent="0.25">
      <c r="A148" s="70" t="s">
        <v>1191</v>
      </c>
    </row>
    <row r="149" spans="1:1" x14ac:dyDescent="0.25">
      <c r="A149" s="69" t="s">
        <v>1034</v>
      </c>
    </row>
    <row r="150" spans="1:1" x14ac:dyDescent="0.25">
      <c r="A150" s="70" t="s">
        <v>1050</v>
      </c>
    </row>
    <row r="151" spans="1:1" x14ac:dyDescent="0.25">
      <c r="A151" s="70" t="s">
        <v>1094</v>
      </c>
    </row>
    <row r="152" spans="1:1" x14ac:dyDescent="0.25">
      <c r="A152" s="70" t="s">
        <v>1069</v>
      </c>
    </row>
    <row r="153" spans="1:1" x14ac:dyDescent="0.25">
      <c r="A153" s="70" t="s">
        <v>1075</v>
      </c>
    </row>
    <row r="154" spans="1:1" x14ac:dyDescent="0.25">
      <c r="A154" s="70" t="s">
        <v>1056</v>
      </c>
    </row>
    <row r="155" spans="1:1" x14ac:dyDescent="0.25">
      <c r="A155" s="70" t="s">
        <v>1086</v>
      </c>
    </row>
    <row r="156" spans="1:1" x14ac:dyDescent="0.25">
      <c r="A156" s="70" t="s">
        <v>1044</v>
      </c>
    </row>
    <row r="157" spans="1:1" x14ac:dyDescent="0.25">
      <c r="A157" s="70" t="s">
        <v>1081</v>
      </c>
    </row>
    <row r="158" spans="1:1" x14ac:dyDescent="0.25">
      <c r="A158" s="70" t="s">
        <v>1038</v>
      </c>
    </row>
    <row r="159" spans="1:1" x14ac:dyDescent="0.25">
      <c r="A159" s="70" t="s">
        <v>1062</v>
      </c>
    </row>
    <row r="160" spans="1:1" x14ac:dyDescent="0.25">
      <c r="A160" s="69" t="s">
        <v>435</v>
      </c>
    </row>
    <row r="161" spans="1:1" x14ac:dyDescent="0.25">
      <c r="A161" s="70" t="s">
        <v>472</v>
      </c>
    </row>
    <row r="162" spans="1:1" x14ac:dyDescent="0.25">
      <c r="A162" s="70" t="s">
        <v>464</v>
      </c>
    </row>
    <row r="163" spans="1:1" x14ac:dyDescent="0.25">
      <c r="A163" s="70" t="s">
        <v>439</v>
      </c>
    </row>
    <row r="164" spans="1:1" x14ac:dyDescent="0.25">
      <c r="A164" s="70" t="s">
        <v>453</v>
      </c>
    </row>
    <row r="165" spans="1:1" x14ac:dyDescent="0.25">
      <c r="A165" s="70" t="s">
        <v>449</v>
      </c>
    </row>
    <row r="166" spans="1:1" x14ac:dyDescent="0.25">
      <c r="A166" s="70" t="s">
        <v>459</v>
      </c>
    </row>
    <row r="167" spans="1:1" x14ac:dyDescent="0.25">
      <c r="A167" s="70" t="s">
        <v>445</v>
      </c>
    </row>
    <row r="168" spans="1:1" x14ac:dyDescent="0.25">
      <c r="A168" s="69" t="s">
        <v>516</v>
      </c>
    </row>
    <row r="169" spans="1:1" x14ac:dyDescent="0.25">
      <c r="A169" s="70" t="s">
        <v>506</v>
      </c>
    </row>
    <row r="170" spans="1:1" x14ac:dyDescent="0.25">
      <c r="A170" s="70" t="s">
        <v>517</v>
      </c>
    </row>
    <row r="171" spans="1:1" x14ac:dyDescent="0.25">
      <c r="A171" s="69" t="s">
        <v>711</v>
      </c>
    </row>
    <row r="172" spans="1:1" x14ac:dyDescent="0.25">
      <c r="A172" s="70" t="s">
        <v>722</v>
      </c>
    </row>
    <row r="173" spans="1:1" x14ac:dyDescent="0.25">
      <c r="A173" s="70" t="s">
        <v>714</v>
      </c>
    </row>
    <row r="174" spans="1:1" x14ac:dyDescent="0.25">
      <c r="A174" s="70" t="s">
        <v>742</v>
      </c>
    </row>
    <row r="175" spans="1:1" x14ac:dyDescent="0.25">
      <c r="A175" s="70" t="s">
        <v>738</v>
      </c>
    </row>
    <row r="176" spans="1:1" x14ac:dyDescent="0.25">
      <c r="A176" s="70" t="s">
        <v>727</v>
      </c>
    </row>
    <row r="177" spans="1:1" x14ac:dyDescent="0.25">
      <c r="A177" s="70" t="s">
        <v>733</v>
      </c>
    </row>
    <row r="178" spans="1:1" x14ac:dyDescent="0.25">
      <c r="A178" s="69" t="s">
        <v>974</v>
      </c>
    </row>
    <row r="179" spans="1:1" x14ac:dyDescent="0.25">
      <c r="A179" s="70" t="s">
        <v>977</v>
      </c>
    </row>
    <row r="180" spans="1:1" x14ac:dyDescent="0.25">
      <c r="A180" s="70" t="s">
        <v>996</v>
      </c>
    </row>
    <row r="181" spans="1:1" x14ac:dyDescent="0.25">
      <c r="A181" s="70" t="s">
        <v>984</v>
      </c>
    </row>
    <row r="182" spans="1:1" x14ac:dyDescent="0.25">
      <c r="A182" s="70" t="s">
        <v>1002</v>
      </c>
    </row>
    <row r="183" spans="1:1" x14ac:dyDescent="0.25">
      <c r="A183" s="70" t="s">
        <v>990</v>
      </c>
    </row>
    <row r="184" spans="1:1" x14ac:dyDescent="0.25">
      <c r="A184" s="69" t="s">
        <v>333</v>
      </c>
    </row>
    <row r="185" spans="1:1" x14ac:dyDescent="0.25">
      <c r="A185" s="70" t="s">
        <v>336</v>
      </c>
    </row>
    <row r="186" spans="1:1" x14ac:dyDescent="0.25">
      <c r="A186" s="69" t="s">
        <v>944</v>
      </c>
    </row>
    <row r="187" spans="1:1" x14ac:dyDescent="0.25">
      <c r="A187" s="70" t="s">
        <v>970</v>
      </c>
    </row>
    <row r="188" spans="1:1" x14ac:dyDescent="0.25">
      <c r="A188" s="70" t="s">
        <v>958</v>
      </c>
    </row>
    <row r="189" spans="1:1" x14ac:dyDescent="0.25">
      <c r="A189" s="70" t="s">
        <v>964</v>
      </c>
    </row>
    <row r="190" spans="1:1" x14ac:dyDescent="0.25">
      <c r="A190" s="70" t="s">
        <v>947</v>
      </c>
    </row>
    <row r="191" spans="1:1" x14ac:dyDescent="0.25">
      <c r="A191" s="70" t="s">
        <v>952</v>
      </c>
    </row>
    <row r="192" spans="1:1" x14ac:dyDescent="0.25">
      <c r="A192" s="69" t="s">
        <v>323</v>
      </c>
    </row>
    <row r="193" spans="1:1" x14ac:dyDescent="0.25">
      <c r="A193" s="70" t="s">
        <v>328</v>
      </c>
    </row>
    <row r="194" spans="1:1" x14ac:dyDescent="0.25">
      <c r="A194" s="69" t="s">
        <v>418</v>
      </c>
    </row>
    <row r="195" spans="1:1" x14ac:dyDescent="0.25">
      <c r="A195" s="70" t="s">
        <v>421</v>
      </c>
    </row>
    <row r="196" spans="1:1" x14ac:dyDescent="0.25">
      <c r="A196" s="70" t="s">
        <v>426</v>
      </c>
    </row>
    <row r="197" spans="1:1" x14ac:dyDescent="0.25">
      <c r="A197" s="70" t="s">
        <v>431</v>
      </c>
    </row>
    <row r="198" spans="1:1" x14ac:dyDescent="0.25">
      <c r="A198" s="69" t="s">
        <v>745</v>
      </c>
    </row>
    <row r="199" spans="1:1" x14ac:dyDescent="0.25">
      <c r="A199" s="70" t="s">
        <v>770</v>
      </c>
    </row>
    <row r="200" spans="1:1" x14ac:dyDescent="0.25">
      <c r="A200" s="70" t="s">
        <v>757</v>
      </c>
    </row>
    <row r="201" spans="1:1" x14ac:dyDescent="0.25">
      <c r="A201" s="70" t="s">
        <v>763</v>
      </c>
    </row>
    <row r="202" spans="1:1" x14ac:dyDescent="0.25">
      <c r="A202" s="70" t="s">
        <v>748</v>
      </c>
    </row>
    <row r="203" spans="1:1" x14ac:dyDescent="0.25">
      <c r="A203" s="69" t="s">
        <v>520</v>
      </c>
    </row>
    <row r="204" spans="1:1" x14ac:dyDescent="0.25">
      <c r="A204" s="70" t="s">
        <v>525</v>
      </c>
    </row>
    <row r="205" spans="1:1" x14ac:dyDescent="0.25">
      <c r="A205" s="70" t="s">
        <v>572</v>
      </c>
    </row>
    <row r="206" spans="1:1" x14ac:dyDescent="0.25">
      <c r="A206" s="70" t="s">
        <v>580</v>
      </c>
    </row>
    <row r="207" spans="1:1" x14ac:dyDescent="0.25">
      <c r="A207" s="70" t="s">
        <v>552</v>
      </c>
    </row>
    <row r="208" spans="1:1" x14ac:dyDescent="0.25">
      <c r="A208" s="70" t="s">
        <v>586</v>
      </c>
    </row>
    <row r="209" spans="1:1" x14ac:dyDescent="0.25">
      <c r="A209" s="70" t="s">
        <v>531</v>
      </c>
    </row>
    <row r="210" spans="1:1" x14ac:dyDescent="0.25">
      <c r="A210" s="70" t="s">
        <v>539</v>
      </c>
    </row>
    <row r="211" spans="1:1" x14ac:dyDescent="0.25">
      <c r="A211" s="70" t="s">
        <v>545</v>
      </c>
    </row>
    <row r="212" spans="1:1" x14ac:dyDescent="0.25">
      <c r="A212" s="70" t="s">
        <v>606</v>
      </c>
    </row>
    <row r="213" spans="1:1" x14ac:dyDescent="0.25">
      <c r="A213" s="70" t="s">
        <v>592</v>
      </c>
    </row>
    <row r="214" spans="1:1" x14ac:dyDescent="0.25">
      <c r="A214" s="70" t="s">
        <v>566</v>
      </c>
    </row>
    <row r="215" spans="1:1" x14ac:dyDescent="0.25">
      <c r="A215" s="70" t="s">
        <v>559</v>
      </c>
    </row>
    <row r="216" spans="1:1" x14ac:dyDescent="0.25">
      <c r="A216" s="70" t="s">
        <v>599</v>
      </c>
    </row>
    <row r="217" spans="1:1" x14ac:dyDescent="0.25">
      <c r="A217" s="69" t="s">
        <v>120</v>
      </c>
    </row>
    <row r="218" spans="1:1" x14ac:dyDescent="0.25">
      <c r="A218" s="70" t="s">
        <v>207</v>
      </c>
    </row>
    <row r="219" spans="1:1" x14ac:dyDescent="0.25">
      <c r="A219" s="70" t="s">
        <v>214</v>
      </c>
    </row>
    <row r="220" spans="1:1" x14ac:dyDescent="0.25">
      <c r="A220" s="70" t="s">
        <v>221</v>
      </c>
    </row>
    <row r="221" spans="1:1" x14ac:dyDescent="0.25">
      <c r="A221" s="70" t="s">
        <v>227</v>
      </c>
    </row>
    <row r="222" spans="1:1" x14ac:dyDescent="0.25">
      <c r="A222" s="70" t="s">
        <v>185</v>
      </c>
    </row>
    <row r="223" spans="1:1" x14ac:dyDescent="0.25">
      <c r="A223" s="70" t="s">
        <v>260</v>
      </c>
    </row>
    <row r="224" spans="1:1" x14ac:dyDescent="0.25">
      <c r="A224" s="70" t="s">
        <v>234</v>
      </c>
    </row>
    <row r="225" spans="1:1" x14ac:dyDescent="0.25">
      <c r="A225" s="70" t="s">
        <v>253</v>
      </c>
    </row>
    <row r="226" spans="1:1" x14ac:dyDescent="0.25">
      <c r="A226" s="70" t="s">
        <v>126</v>
      </c>
    </row>
    <row r="227" spans="1:1" x14ac:dyDescent="0.25">
      <c r="A227" s="70" t="s">
        <v>176</v>
      </c>
    </row>
    <row r="228" spans="1:1" x14ac:dyDescent="0.25">
      <c r="A228" s="70" t="s">
        <v>140</v>
      </c>
    </row>
    <row r="229" spans="1:1" x14ac:dyDescent="0.25">
      <c r="A229" s="70" t="s">
        <v>148</v>
      </c>
    </row>
    <row r="230" spans="1:1" x14ac:dyDescent="0.25">
      <c r="A230" s="70" t="s">
        <v>154</v>
      </c>
    </row>
    <row r="231" spans="1:1" x14ac:dyDescent="0.25">
      <c r="A231" s="70" t="s">
        <v>244</v>
      </c>
    </row>
    <row r="232" spans="1:1" x14ac:dyDescent="0.25">
      <c r="A232" s="70" t="s">
        <v>167</v>
      </c>
    </row>
    <row r="233" spans="1:1" x14ac:dyDescent="0.25">
      <c r="A233" s="70" t="s">
        <v>160</v>
      </c>
    </row>
    <row r="234" spans="1:1" x14ac:dyDescent="0.25">
      <c r="A234" s="70" t="s">
        <v>192</v>
      </c>
    </row>
    <row r="235" spans="1:1" x14ac:dyDescent="0.25">
      <c r="A235" s="70" t="s">
        <v>200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6</vt:i4>
      </vt:variant>
    </vt:vector>
  </HeadingPairs>
  <TitlesOfParts>
    <vt:vector size="14" baseType="lpstr">
      <vt:lpstr>Presentación</vt:lpstr>
      <vt:lpstr>Visor de Indicadores</vt:lpstr>
      <vt:lpstr>M</vt:lpstr>
      <vt:lpstr>Plataforma Estratégica</vt:lpstr>
      <vt:lpstr>Modelo de Op. por procesos</vt:lpstr>
      <vt:lpstr>Plan de Acción 2017 BD</vt:lpstr>
      <vt:lpstr>Hoja2</vt:lpstr>
      <vt:lpstr>Hoja3</vt:lpstr>
      <vt:lpstr>'Visor de Indicadores'!Área_de_extracción</vt:lpstr>
      <vt:lpstr>'Visor de Indicadores'!Área_de_impresión</vt:lpstr>
      <vt:lpstr>'Plan de Acción 2017 BD'!BD_IND</vt:lpstr>
      <vt:lpstr>Criterios</vt:lpstr>
      <vt:lpstr>DATOS</vt:lpstr>
      <vt:lpstr>DATOS123</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Diego Alexander Daza Holguín</dc:creator>
  <cp:lastModifiedBy>Andrea patricia lopez Sandoval</cp:lastModifiedBy>
  <dcterms:created xsi:type="dcterms:W3CDTF">2018-05-28T13:03:27Z</dcterms:created>
  <dcterms:modified xsi:type="dcterms:W3CDTF">2018-07-06T21:53:36Z</dcterms:modified>
</cp:coreProperties>
</file>