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mc:AlternateContent xmlns:mc="http://schemas.openxmlformats.org/markup-compatibility/2006">
    <mc:Choice Requires="x15">
      <x15ac:absPath xmlns:x15ac="http://schemas.microsoft.com/office/spreadsheetml/2010/11/ac" url="E:\Alcaldía Bogotá\Metodología riesgos Alcaldía\31 Macro ene 2024\"/>
    </mc:Choice>
  </mc:AlternateContent>
  <bookViews>
    <workbookView xWindow="-120" yWindow="-120" windowWidth="20730" windowHeight="11040" tabRatio="924" firstSheet="3" activeTab="3"/>
  </bookViews>
  <sheets>
    <sheet name="Datos" sheetId="2" state="hidden" r:id="rId1"/>
    <sheet name="Listas" sheetId="46" state="hidden" r:id="rId2"/>
    <sheet name="DinámicaTipología_Categoría" sheetId="48" state="hidden" r:id="rId3"/>
    <sheet name="Mapa_riesgos" sheetId="41" r:id="rId4"/>
    <sheet name="Tipología_Categoría" sheetId="50" r:id="rId5"/>
    <sheet name="Procesos_riesgos" sheetId="51" r:id="rId6"/>
    <sheet name="Valoración Inicial" sheetId="56" r:id="rId7"/>
    <sheet name="Eficacia acciones" sheetId="49" r:id="rId8"/>
    <sheet name="Valoración Final" sheetId="57"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Mapa_riesgos!$A$11:$EU$11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Mapa_riesgos!$A$1:$AP$99</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62913"/>
  <pivotCaches>
    <pivotCache cacheId="2" r:id="rId12"/>
    <pivotCache cacheId="3"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P99" i="41" l="1"/>
  <c r="EQ99" i="41" s="1"/>
  <c r="ER99" i="41" s="1"/>
  <c r="EP98" i="41"/>
  <c r="EQ98" i="41" s="1"/>
  <c r="ER98" i="41" s="1"/>
  <c r="EP97" i="41"/>
  <c r="EQ97" i="41" s="1"/>
  <c r="ER97" i="41" s="1"/>
  <c r="EP96" i="41"/>
  <c r="EQ96" i="41" s="1"/>
  <c r="ER96" i="41" s="1"/>
  <c r="EP95" i="41"/>
  <c r="EQ95" i="41" s="1"/>
  <c r="ER95" i="41" s="1"/>
  <c r="EP94" i="41"/>
  <c r="EQ94" i="41" s="1"/>
  <c r="ER94" i="41" s="1"/>
  <c r="EP93" i="41"/>
  <c r="EQ93" i="41" s="1"/>
  <c r="ER93" i="41" s="1"/>
  <c r="EP92" i="41"/>
  <c r="EQ92" i="41" s="1"/>
  <c r="ER92" i="41" s="1"/>
  <c r="EP91" i="41"/>
  <c r="EQ91" i="41" s="1"/>
  <c r="ER91" i="41" s="1"/>
  <c r="EP90" i="41"/>
  <c r="EQ90" i="41" s="1"/>
  <c r="ER90" i="41" s="1"/>
  <c r="EP89" i="41"/>
  <c r="EQ89" i="41" s="1"/>
  <c r="ER89" i="41" s="1"/>
  <c r="EP88" i="41"/>
  <c r="EQ88" i="41" s="1"/>
  <c r="ER88" i="41" s="1"/>
  <c r="EP87" i="41"/>
  <c r="EQ87" i="41" s="1"/>
  <c r="ER87" i="41" s="1"/>
  <c r="EP86" i="41"/>
  <c r="EQ86" i="41" s="1"/>
  <c r="ER86" i="41" s="1"/>
  <c r="EP85" i="41"/>
  <c r="EQ85" i="41" s="1"/>
  <c r="ER85" i="41" s="1"/>
  <c r="EP84" i="41"/>
  <c r="EQ84" i="41" s="1"/>
  <c r="ER84" i="41" s="1"/>
  <c r="EP83" i="41"/>
  <c r="EQ83" i="41" s="1"/>
  <c r="ER83" i="41" s="1"/>
  <c r="EP82" i="41"/>
  <c r="EQ82" i="41" s="1"/>
  <c r="ER82" i="41" s="1"/>
  <c r="EP81" i="41"/>
  <c r="EQ81" i="41" s="1"/>
  <c r="ER81" i="41" s="1"/>
  <c r="EP80" i="41"/>
  <c r="EQ80" i="41" s="1"/>
  <c r="ER80" i="41" s="1"/>
  <c r="EP79" i="41"/>
  <c r="EQ79" i="41" s="1"/>
  <c r="ER79" i="41" s="1"/>
  <c r="EP78" i="41"/>
  <c r="EQ78" i="41" s="1"/>
  <c r="ER78" i="41" s="1"/>
  <c r="EP77" i="41"/>
  <c r="EQ77" i="41" s="1"/>
  <c r="ER77" i="41" s="1"/>
  <c r="EP76" i="41"/>
  <c r="EQ76" i="41" s="1"/>
  <c r="ER76" i="41" s="1"/>
  <c r="EP75" i="41"/>
  <c r="EQ75" i="41" s="1"/>
  <c r="ER75" i="41" s="1"/>
  <c r="EP74" i="41"/>
  <c r="EQ74" i="41" s="1"/>
  <c r="ER74" i="41" s="1"/>
  <c r="EP73" i="41"/>
  <c r="EQ73" i="41" s="1"/>
  <c r="ER73" i="41" s="1"/>
  <c r="EP72" i="41"/>
  <c r="EQ72" i="41" s="1"/>
  <c r="ER72" i="41" s="1"/>
  <c r="EP71" i="41"/>
  <c r="EQ71" i="41" s="1"/>
  <c r="ER71" i="41" s="1"/>
  <c r="EP70" i="41"/>
  <c r="EQ70" i="41" s="1"/>
  <c r="ER70" i="41" s="1"/>
  <c r="EP69" i="41"/>
  <c r="EQ69" i="41" s="1"/>
  <c r="ER69" i="41" s="1"/>
  <c r="EP68" i="41"/>
  <c r="EQ68" i="41" s="1"/>
  <c r="ER68" i="41" s="1"/>
  <c r="EP67" i="41"/>
  <c r="EQ67" i="41" s="1"/>
  <c r="ER67" i="41" s="1"/>
  <c r="EP66" i="41"/>
  <c r="EQ66" i="41" s="1"/>
  <c r="ER66" i="41" s="1"/>
  <c r="EP65" i="41"/>
  <c r="EQ65" i="41" s="1"/>
  <c r="ER65" i="41" s="1"/>
  <c r="EP64" i="41"/>
  <c r="EQ64" i="41" s="1"/>
  <c r="ER64" i="41" s="1"/>
  <c r="EP63" i="41"/>
  <c r="EQ63" i="41" s="1"/>
  <c r="ER63" i="41" s="1"/>
  <c r="EP62" i="41"/>
  <c r="EQ62" i="41" s="1"/>
  <c r="ER62" i="41" s="1"/>
  <c r="EP61" i="41"/>
  <c r="EQ61" i="41" s="1"/>
  <c r="ER61" i="41" s="1"/>
  <c r="EP60" i="41"/>
  <c r="EQ60" i="41" s="1"/>
  <c r="ER60" i="41" s="1"/>
  <c r="EP59" i="41"/>
  <c r="EQ59" i="41" s="1"/>
  <c r="ER59" i="41" s="1"/>
  <c r="EP58" i="41"/>
  <c r="EQ58" i="41" s="1"/>
  <c r="ER58" i="41" s="1"/>
  <c r="EP57" i="41"/>
  <c r="EQ57" i="41" s="1"/>
  <c r="ER57" i="41" s="1"/>
  <c r="EP56" i="41"/>
  <c r="EQ56" i="41" s="1"/>
  <c r="ER56" i="41" s="1"/>
  <c r="EP55" i="41"/>
  <c r="EQ55" i="41" s="1"/>
  <c r="ER55" i="41" s="1"/>
  <c r="EP54" i="41"/>
  <c r="EQ54" i="41" s="1"/>
  <c r="ER54" i="41" s="1"/>
  <c r="EP53" i="41"/>
  <c r="EQ53" i="41" s="1"/>
  <c r="ER53" i="41" s="1"/>
  <c r="EP52" i="41"/>
  <c r="EQ52" i="41" s="1"/>
  <c r="ER52" i="41" s="1"/>
  <c r="EP51" i="41"/>
  <c r="EQ51" i="41" s="1"/>
  <c r="ER51" i="41" s="1"/>
  <c r="EP50" i="41"/>
  <c r="EQ50" i="41" s="1"/>
  <c r="ER50" i="41" s="1"/>
  <c r="EP49" i="41"/>
  <c r="EQ49" i="41" s="1"/>
  <c r="ER49" i="41" s="1"/>
  <c r="EP48" i="41"/>
  <c r="EQ48" i="41" s="1"/>
  <c r="ER48" i="41" s="1"/>
  <c r="EP47" i="41"/>
  <c r="EQ47" i="41" s="1"/>
  <c r="ER47" i="41" s="1"/>
  <c r="EP46" i="41"/>
  <c r="EQ46" i="41" s="1"/>
  <c r="ER46" i="41" s="1"/>
  <c r="EP45" i="41"/>
  <c r="EQ45" i="41" s="1"/>
  <c r="ER45" i="41" s="1"/>
  <c r="EP44" i="41"/>
  <c r="EQ44" i="41" s="1"/>
  <c r="ER44" i="41" s="1"/>
  <c r="EP43" i="41"/>
  <c r="EQ43" i="41" s="1"/>
  <c r="ER43" i="41" s="1"/>
  <c r="EP42" i="41"/>
  <c r="EQ42" i="41" s="1"/>
  <c r="ER42" i="41" s="1"/>
  <c r="EP41" i="41"/>
  <c r="EQ41" i="41" s="1"/>
  <c r="ER41" i="41" s="1"/>
  <c r="EP40" i="41"/>
  <c r="EQ40" i="41" s="1"/>
  <c r="ER40" i="41" s="1"/>
  <c r="EP39" i="41"/>
  <c r="EQ39" i="41" s="1"/>
  <c r="ER39" i="41" s="1"/>
  <c r="EP38" i="41"/>
  <c r="EQ38" i="41" s="1"/>
  <c r="ER38" i="41" s="1"/>
  <c r="EP37" i="41"/>
  <c r="EQ37" i="41" s="1"/>
  <c r="ER37" i="41" s="1"/>
  <c r="EP36" i="41"/>
  <c r="EQ36" i="41" s="1"/>
  <c r="ER36" i="41" s="1"/>
  <c r="EP35" i="41"/>
  <c r="EQ35" i="41" s="1"/>
  <c r="ER35" i="41" s="1"/>
  <c r="EP34" i="41"/>
  <c r="EQ34" i="41" s="1"/>
  <c r="ER34" i="41" s="1"/>
  <c r="EP33" i="41"/>
  <c r="EQ33" i="41" s="1"/>
  <c r="ER33" i="41" s="1"/>
  <c r="EP32" i="41"/>
  <c r="EQ32" i="41" s="1"/>
  <c r="ER32" i="41" s="1"/>
  <c r="EP31" i="41"/>
  <c r="EQ31" i="41" s="1"/>
  <c r="ER31" i="41" s="1"/>
  <c r="EP30" i="41"/>
  <c r="EQ30" i="41" s="1"/>
  <c r="ER30" i="41" s="1"/>
  <c r="EP29" i="41"/>
  <c r="EQ29" i="41" s="1"/>
  <c r="ER29" i="41" s="1"/>
  <c r="EP28" i="41"/>
  <c r="EQ28" i="41" s="1"/>
  <c r="ER28" i="41" s="1"/>
  <c r="EP27" i="41"/>
  <c r="EQ27" i="41" s="1"/>
  <c r="ER27" i="41" s="1"/>
  <c r="EP26" i="41"/>
  <c r="EQ26" i="41" s="1"/>
  <c r="ER26" i="41" s="1"/>
  <c r="EP25" i="41"/>
  <c r="EQ25" i="41" s="1"/>
  <c r="ER25" i="41" s="1"/>
  <c r="EP24" i="41"/>
  <c r="EQ24" i="41" s="1"/>
  <c r="ER24" i="41" s="1"/>
  <c r="EP23" i="41"/>
  <c r="EQ23" i="41" s="1"/>
  <c r="ER23" i="41" s="1"/>
  <c r="EP22" i="41"/>
  <c r="EQ22" i="41" s="1"/>
  <c r="ER22" i="41" s="1"/>
  <c r="EP21" i="41"/>
  <c r="EQ21" i="41" s="1"/>
  <c r="ER21" i="41" s="1"/>
  <c r="EP20" i="41"/>
  <c r="EQ20" i="41" s="1"/>
  <c r="ER20" i="41" s="1"/>
  <c r="EP19" i="41"/>
  <c r="EQ19" i="41" s="1"/>
  <c r="ER19" i="41" s="1"/>
  <c r="EP18" i="41"/>
  <c r="EQ18" i="41" s="1"/>
  <c r="ER18" i="41" s="1"/>
  <c r="EP17" i="41"/>
  <c r="EQ17" i="41" s="1"/>
  <c r="ER17" i="41" s="1"/>
  <c r="EP16" i="41"/>
  <c r="EQ16" i="41" s="1"/>
  <c r="ER16" i="41" s="1"/>
  <c r="EP15" i="41"/>
  <c r="EQ15" i="41" s="1"/>
  <c r="ER15" i="41" s="1"/>
  <c r="EP14" i="41"/>
  <c r="EQ14" i="41" s="1"/>
  <c r="ER14" i="41" s="1"/>
  <c r="EP13" i="41"/>
  <c r="EQ13" i="41" s="1"/>
  <c r="ER13" i="41" s="1"/>
  <c r="EP12" i="41"/>
  <c r="EQ12" i="41" s="1"/>
  <c r="ES35" i="41" l="1"/>
  <c r="ET35" i="41" s="1"/>
  <c r="EU35" i="41" s="1"/>
  <c r="ES49" i="41"/>
  <c r="ET49" i="41" s="1"/>
  <c r="EU49" i="41" s="1"/>
  <c r="ES16" i="41"/>
  <c r="ET16" i="41" s="1"/>
  <c r="EU16" i="41" s="1"/>
  <c r="ES28" i="41"/>
  <c r="ET28" i="41" s="1"/>
  <c r="EU28" i="41" s="1"/>
  <c r="ES40" i="41"/>
  <c r="ET40" i="41" s="1"/>
  <c r="EU40" i="41" s="1"/>
  <c r="ES52" i="41"/>
  <c r="ET52" i="41" s="1"/>
  <c r="EU52" i="41" s="1"/>
  <c r="ES64" i="41"/>
  <c r="ET64" i="41" s="1"/>
  <c r="EU64" i="41" s="1"/>
  <c r="ES76" i="41"/>
  <c r="ET76" i="41" s="1"/>
  <c r="EU76" i="41" s="1"/>
  <c r="ES88" i="41"/>
  <c r="ET88" i="41" s="1"/>
  <c r="EU88" i="41" s="1"/>
  <c r="ES89" i="41"/>
  <c r="ET89" i="41" s="1"/>
  <c r="EU89" i="41" s="1"/>
  <c r="ES54" i="41"/>
  <c r="ET54" i="41" s="1"/>
  <c r="EU54" i="41" s="1"/>
  <c r="ES19" i="41"/>
  <c r="ET19" i="41" s="1"/>
  <c r="EU19" i="41" s="1"/>
  <c r="ES31" i="41"/>
  <c r="ET31" i="41" s="1"/>
  <c r="EU31" i="41" s="1"/>
  <c r="ES43" i="41"/>
  <c r="ET43" i="41" s="1"/>
  <c r="EU43" i="41" s="1"/>
  <c r="ES55" i="41"/>
  <c r="ET55" i="41" s="1"/>
  <c r="EU55" i="41" s="1"/>
  <c r="ES67" i="41"/>
  <c r="ET67" i="41" s="1"/>
  <c r="EU67" i="41" s="1"/>
  <c r="ES79" i="41"/>
  <c r="ET79" i="41" s="1"/>
  <c r="EU79" i="41" s="1"/>
  <c r="ES91" i="41"/>
  <c r="ET91" i="41" s="1"/>
  <c r="EU91" i="41" s="1"/>
  <c r="ES53" i="41"/>
  <c r="ET53" i="41" s="1"/>
  <c r="EU53" i="41" s="1"/>
  <c r="ES42" i="41"/>
  <c r="ET42" i="41" s="1"/>
  <c r="EU42" i="41" s="1"/>
  <c r="ES66" i="41"/>
  <c r="ET66" i="41" s="1"/>
  <c r="EU66" i="41" s="1"/>
  <c r="ES32" i="41"/>
  <c r="ET32" i="41" s="1"/>
  <c r="EU32" i="41" s="1"/>
  <c r="ES44" i="41"/>
  <c r="ET44" i="41" s="1"/>
  <c r="EU44" i="41" s="1"/>
  <c r="ES56" i="41"/>
  <c r="ET56" i="41" s="1"/>
  <c r="EU56" i="41" s="1"/>
  <c r="ES68" i="41"/>
  <c r="ET68" i="41" s="1"/>
  <c r="EU68" i="41" s="1"/>
  <c r="ES80" i="41"/>
  <c r="ET80" i="41" s="1"/>
  <c r="EU80" i="41" s="1"/>
  <c r="ES92" i="41"/>
  <c r="ET92" i="41" s="1"/>
  <c r="EU92" i="41" s="1"/>
  <c r="ES65" i="41"/>
  <c r="ET65" i="41" s="1"/>
  <c r="EU65" i="41" s="1"/>
  <c r="ES30" i="41"/>
  <c r="ET30" i="41" s="1"/>
  <c r="EU30" i="41" s="1"/>
  <c r="ES78" i="41"/>
  <c r="ET78" i="41" s="1"/>
  <c r="EU78" i="41" s="1"/>
  <c r="ES20" i="41"/>
  <c r="ET20" i="41" s="1"/>
  <c r="EU20" i="41" s="1"/>
  <c r="ES21" i="41"/>
  <c r="ET21" i="41" s="1"/>
  <c r="EU21" i="41" s="1"/>
  <c r="ES33" i="41"/>
  <c r="ET33" i="41" s="1"/>
  <c r="EU33" i="41" s="1"/>
  <c r="ES45" i="41"/>
  <c r="ET45" i="41" s="1"/>
  <c r="EU45" i="41" s="1"/>
  <c r="ES57" i="41"/>
  <c r="ET57" i="41" s="1"/>
  <c r="EU57" i="41" s="1"/>
  <c r="ES69" i="41"/>
  <c r="ET69" i="41" s="1"/>
  <c r="EU69" i="41" s="1"/>
  <c r="ES81" i="41"/>
  <c r="ET81" i="41" s="1"/>
  <c r="EU81" i="41" s="1"/>
  <c r="ES93" i="41"/>
  <c r="ET93" i="41" s="1"/>
  <c r="EU93" i="41" s="1"/>
  <c r="ES18" i="41"/>
  <c r="ET18" i="41" s="1"/>
  <c r="EU18" i="41" s="1"/>
  <c r="ES90" i="41"/>
  <c r="ET90" i="41" s="1"/>
  <c r="EU90" i="41" s="1"/>
  <c r="ES22" i="41"/>
  <c r="ET22" i="41" s="1"/>
  <c r="EU22" i="41" s="1"/>
  <c r="ES34" i="41"/>
  <c r="ET34" i="41" s="1"/>
  <c r="EU34" i="41" s="1"/>
  <c r="ES46" i="41"/>
  <c r="ET46" i="41" s="1"/>
  <c r="EU46" i="41" s="1"/>
  <c r="ES58" i="41"/>
  <c r="ET58" i="41" s="1"/>
  <c r="EU58" i="41" s="1"/>
  <c r="ES70" i="41"/>
  <c r="ET70" i="41" s="1"/>
  <c r="EU70" i="41" s="1"/>
  <c r="ES82" i="41"/>
  <c r="ET82" i="41" s="1"/>
  <c r="EU82" i="41" s="1"/>
  <c r="ES94" i="41"/>
  <c r="ET94" i="41" s="1"/>
  <c r="EU94" i="41" s="1"/>
  <c r="ES41" i="41"/>
  <c r="ET41" i="41" s="1"/>
  <c r="EU41" i="41" s="1"/>
  <c r="ES59" i="41"/>
  <c r="ET59" i="41" s="1"/>
  <c r="EU59" i="41" s="1"/>
  <c r="ES83" i="41"/>
  <c r="ET83" i="41" s="1"/>
  <c r="EU83" i="41" s="1"/>
  <c r="ES95" i="41"/>
  <c r="ET95" i="41" s="1"/>
  <c r="EU95" i="41" s="1"/>
  <c r="ES29" i="41"/>
  <c r="ET29" i="41" s="1"/>
  <c r="EU29" i="41" s="1"/>
  <c r="ES47" i="41"/>
  <c r="ET47" i="41" s="1"/>
  <c r="EU47" i="41" s="1"/>
  <c r="ES71" i="41"/>
  <c r="ET71" i="41" s="1"/>
  <c r="EU71" i="41" s="1"/>
  <c r="ES24" i="41"/>
  <c r="ET24" i="41" s="1"/>
  <c r="EU24" i="41" s="1"/>
  <c r="ES36" i="41"/>
  <c r="ET36" i="41" s="1"/>
  <c r="EU36" i="41" s="1"/>
  <c r="ES48" i="41"/>
  <c r="ET48" i="41" s="1"/>
  <c r="EU48" i="41" s="1"/>
  <c r="ES60" i="41"/>
  <c r="ET60" i="41" s="1"/>
  <c r="EU60" i="41" s="1"/>
  <c r="ES72" i="41"/>
  <c r="ET72" i="41" s="1"/>
  <c r="EU72" i="41" s="1"/>
  <c r="ES84" i="41"/>
  <c r="ET84" i="41" s="1"/>
  <c r="EU84" i="41" s="1"/>
  <c r="ES96" i="41"/>
  <c r="ET96" i="41" s="1"/>
  <c r="EU96" i="41" s="1"/>
  <c r="ES17" i="41"/>
  <c r="ET17" i="41" s="1"/>
  <c r="EU17" i="41" s="1"/>
  <c r="ES13" i="41"/>
  <c r="ET13" i="41" s="1"/>
  <c r="EU13" i="41" s="1"/>
  <c r="ES61" i="41"/>
  <c r="ET61" i="41" s="1"/>
  <c r="EU61" i="41" s="1"/>
  <c r="ES97" i="41"/>
  <c r="ET97" i="41" s="1"/>
  <c r="EU97" i="41" s="1"/>
  <c r="ES23" i="41"/>
  <c r="ET23" i="41" s="1"/>
  <c r="EU23" i="41" s="1"/>
  <c r="ES37" i="41"/>
  <c r="ET37" i="41" s="1"/>
  <c r="EU37" i="41" s="1"/>
  <c r="ES85" i="41"/>
  <c r="ET85" i="41" s="1"/>
  <c r="EU85" i="41" s="1"/>
  <c r="ES14" i="41"/>
  <c r="ET14" i="41" s="1"/>
  <c r="EU14" i="41" s="1"/>
  <c r="ES26" i="41"/>
  <c r="ET26" i="41" s="1"/>
  <c r="EU26" i="41" s="1"/>
  <c r="ES38" i="41"/>
  <c r="ET38" i="41" s="1"/>
  <c r="EU38" i="41" s="1"/>
  <c r="ES50" i="41"/>
  <c r="ET50" i="41" s="1"/>
  <c r="EU50" i="41" s="1"/>
  <c r="ES62" i="41"/>
  <c r="ET62" i="41" s="1"/>
  <c r="EU62" i="41" s="1"/>
  <c r="ES74" i="41"/>
  <c r="ET74" i="41" s="1"/>
  <c r="EU74" i="41" s="1"/>
  <c r="ES86" i="41"/>
  <c r="ET86" i="41" s="1"/>
  <c r="EU86" i="41" s="1"/>
  <c r="ES98" i="41"/>
  <c r="ET98" i="41" s="1"/>
  <c r="EU98" i="41" s="1"/>
  <c r="ES77" i="41"/>
  <c r="ET77" i="41" s="1"/>
  <c r="EU77" i="41" s="1"/>
  <c r="ES25" i="41"/>
  <c r="ET25" i="41" s="1"/>
  <c r="EU25" i="41" s="1"/>
  <c r="ES73" i="41"/>
  <c r="ET73" i="41" s="1"/>
  <c r="EU73" i="41" s="1"/>
  <c r="ES15" i="41"/>
  <c r="ET15" i="41" s="1"/>
  <c r="EU15" i="41" s="1"/>
  <c r="ES27" i="41"/>
  <c r="ET27" i="41" s="1"/>
  <c r="EU27" i="41" s="1"/>
  <c r="ES39" i="41"/>
  <c r="ET39" i="41" s="1"/>
  <c r="EU39" i="41" s="1"/>
  <c r="ES51" i="41"/>
  <c r="ET51" i="41" s="1"/>
  <c r="EU51" i="41" s="1"/>
  <c r="ES63" i="41"/>
  <c r="ET63" i="41" s="1"/>
  <c r="EU63" i="41" s="1"/>
  <c r="ES75" i="41"/>
  <c r="ET75" i="41" s="1"/>
  <c r="EU75" i="41" s="1"/>
  <c r="ES87" i="41"/>
  <c r="ET87" i="41" s="1"/>
  <c r="EU87" i="41" s="1"/>
  <c r="ES99" i="41"/>
  <c r="ET99" i="41" s="1"/>
  <c r="EU99" i="41" s="1"/>
  <c r="ER12" i="41"/>
  <c r="ES12" i="41" s="1"/>
  <c r="ET12" i="41" l="1"/>
  <c r="EU12" i="41" s="1"/>
  <c r="DS54" i="41"/>
  <c r="DV54" i="41"/>
  <c r="DZ99" i="41"/>
  <c r="DY99" i="41"/>
  <c r="DZ98" i="41"/>
  <c r="DY98" i="41"/>
  <c r="DZ97" i="41"/>
  <c r="DY97" i="41"/>
  <c r="DZ96" i="41"/>
  <c r="DY96" i="41"/>
  <c r="DZ95" i="41"/>
  <c r="DY95" i="41"/>
  <c r="DZ94" i="41"/>
  <c r="DY94" i="41"/>
  <c r="DZ93" i="41"/>
  <c r="DY93" i="41"/>
  <c r="DZ92" i="41"/>
  <c r="DY92" i="41"/>
  <c r="DZ91" i="41"/>
  <c r="DY91" i="41"/>
  <c r="DZ90" i="41"/>
  <c r="DY90" i="41"/>
  <c r="DZ89" i="41"/>
  <c r="DY89" i="41"/>
  <c r="DZ88" i="41"/>
  <c r="DY88" i="41"/>
  <c r="DZ87" i="41"/>
  <c r="DY87" i="41"/>
  <c r="DZ86" i="41"/>
  <c r="DY86" i="41"/>
  <c r="DZ85" i="41"/>
  <c r="DY85" i="41"/>
  <c r="DZ84" i="41"/>
  <c r="DY84" i="41"/>
  <c r="DZ83" i="41"/>
  <c r="DY83" i="41"/>
  <c r="DZ82" i="41"/>
  <c r="DY82" i="41"/>
  <c r="DZ81" i="41"/>
  <c r="DY81" i="41"/>
  <c r="DZ80" i="41"/>
  <c r="DY80" i="41"/>
  <c r="DZ79" i="41"/>
  <c r="DY79" i="41"/>
  <c r="DZ78" i="41"/>
  <c r="DY78" i="41"/>
  <c r="DZ77" i="41"/>
  <c r="DY77" i="41"/>
  <c r="DZ76" i="41"/>
  <c r="DY76" i="41"/>
  <c r="DZ75" i="41"/>
  <c r="DY75" i="41"/>
  <c r="DZ74" i="41"/>
  <c r="DY74" i="41"/>
  <c r="DZ73" i="41"/>
  <c r="DY73" i="41"/>
  <c r="DZ72" i="41"/>
  <c r="DY72" i="41"/>
  <c r="DZ71" i="41"/>
  <c r="DY71" i="41"/>
  <c r="DZ70" i="41"/>
  <c r="DY70" i="41"/>
  <c r="DZ69" i="41"/>
  <c r="DY69" i="41"/>
  <c r="DZ68" i="41"/>
  <c r="DY68" i="41"/>
  <c r="DZ67" i="41"/>
  <c r="DY67" i="41"/>
  <c r="DZ66" i="41"/>
  <c r="DY66" i="41"/>
  <c r="DZ65" i="41"/>
  <c r="DY65" i="41"/>
  <c r="DZ64" i="41"/>
  <c r="DY64" i="41"/>
  <c r="DZ63" i="41"/>
  <c r="DY63" i="41"/>
  <c r="DZ62" i="41"/>
  <c r="DY62" i="41"/>
  <c r="DZ61" i="41"/>
  <c r="DY61" i="41"/>
  <c r="DZ60" i="41"/>
  <c r="DY60" i="41"/>
  <c r="DZ59" i="41"/>
  <c r="DY59" i="41"/>
  <c r="DZ58" i="41"/>
  <c r="DY58" i="41"/>
  <c r="DZ57" i="41"/>
  <c r="DY57" i="41"/>
  <c r="DZ56" i="41"/>
  <c r="DY56" i="41"/>
  <c r="DZ55" i="41"/>
  <c r="DY55" i="41"/>
  <c r="DZ54" i="41"/>
  <c r="DY54" i="41"/>
  <c r="DZ53" i="41"/>
  <c r="DY53" i="41"/>
  <c r="DZ52" i="41"/>
  <c r="DY52" i="41"/>
  <c r="DZ51" i="41"/>
  <c r="DY51" i="41"/>
  <c r="DZ50" i="41"/>
  <c r="DY50" i="41"/>
  <c r="DZ49" i="41"/>
  <c r="DY49" i="41"/>
  <c r="DZ48" i="41"/>
  <c r="DY48" i="41"/>
  <c r="DZ47" i="41"/>
  <c r="DY47" i="41"/>
  <c r="DZ46" i="41"/>
  <c r="DY46" i="41"/>
  <c r="DZ45" i="41"/>
  <c r="DY45" i="41"/>
  <c r="DZ44" i="41"/>
  <c r="DY44" i="41"/>
  <c r="DZ43" i="41"/>
  <c r="DY43" i="41"/>
  <c r="DZ42" i="41"/>
  <c r="DY42" i="41"/>
  <c r="DZ41" i="41"/>
  <c r="DY41" i="41"/>
  <c r="DZ40" i="41"/>
  <c r="DY40" i="41"/>
  <c r="DZ39" i="41"/>
  <c r="DY39" i="41"/>
  <c r="DZ38" i="41"/>
  <c r="DY38" i="41"/>
  <c r="DZ37" i="41"/>
  <c r="DY37" i="41"/>
  <c r="DZ36" i="41"/>
  <c r="DY36" i="41"/>
  <c r="DZ35" i="41"/>
  <c r="DY35" i="41"/>
  <c r="DZ34" i="41"/>
  <c r="DY34" i="41"/>
  <c r="DZ33" i="41"/>
  <c r="DY33" i="41"/>
  <c r="DZ32" i="41"/>
  <c r="DY32" i="41"/>
  <c r="DZ31" i="41"/>
  <c r="DY31" i="41"/>
  <c r="DZ30" i="41"/>
  <c r="DY30" i="41"/>
  <c r="DZ29" i="41"/>
  <c r="DY29" i="41"/>
  <c r="DZ28" i="41"/>
  <c r="DY28" i="41"/>
  <c r="DZ27" i="41"/>
  <c r="DY27" i="41"/>
  <c r="DZ26" i="41"/>
  <c r="DY26" i="41"/>
  <c r="DZ25" i="41"/>
  <c r="DY25" i="41"/>
  <c r="DZ24" i="41"/>
  <c r="DY24" i="41"/>
  <c r="DZ23" i="41"/>
  <c r="DY23" i="41"/>
  <c r="DZ22" i="41"/>
  <c r="DY22" i="41"/>
  <c r="DZ21" i="41"/>
  <c r="DY21" i="41"/>
  <c r="DZ20" i="41"/>
  <c r="DY20" i="41"/>
  <c r="DZ19" i="41"/>
  <c r="DY19" i="41"/>
  <c r="DZ18" i="41"/>
  <c r="DY18" i="41"/>
  <c r="DZ17" i="41"/>
  <c r="DY17" i="41"/>
  <c r="DZ16" i="41"/>
  <c r="DY16" i="41"/>
  <c r="DZ15" i="41"/>
  <c r="DY15" i="41"/>
  <c r="DZ14" i="41"/>
  <c r="DY14" i="41"/>
  <c r="DZ13" i="41"/>
  <c r="DY13" i="41"/>
  <c r="DZ12" i="41"/>
  <c r="DY12" i="41"/>
  <c r="DW99" i="41"/>
  <c r="DV99" i="41"/>
  <c r="DW98" i="41"/>
  <c r="DV98" i="41"/>
  <c r="DW97" i="41"/>
  <c r="DV97" i="41"/>
  <c r="DW96" i="41"/>
  <c r="DV96" i="41"/>
  <c r="DW95" i="41"/>
  <c r="DV95" i="41"/>
  <c r="DW94" i="41"/>
  <c r="DV94" i="41"/>
  <c r="DW93" i="41"/>
  <c r="DV93" i="41"/>
  <c r="DW92" i="41"/>
  <c r="DV92" i="41"/>
  <c r="DW91" i="41"/>
  <c r="DV91" i="41"/>
  <c r="DW90" i="41"/>
  <c r="DV90" i="41"/>
  <c r="DW89" i="41"/>
  <c r="DV89" i="41"/>
  <c r="DW88" i="41"/>
  <c r="DV88" i="41"/>
  <c r="DW87" i="41"/>
  <c r="DV87" i="41"/>
  <c r="DW86" i="41"/>
  <c r="DV86" i="41"/>
  <c r="DW85" i="41"/>
  <c r="DV85" i="41"/>
  <c r="DW84" i="41"/>
  <c r="DV84" i="41"/>
  <c r="DW83" i="41"/>
  <c r="DV83" i="41"/>
  <c r="DW82" i="41"/>
  <c r="DV82" i="41"/>
  <c r="DW81" i="41"/>
  <c r="DV81" i="41"/>
  <c r="DW80" i="41"/>
  <c r="DV80" i="41"/>
  <c r="DW79" i="41"/>
  <c r="DV79" i="41"/>
  <c r="DW78" i="41"/>
  <c r="DV78" i="41"/>
  <c r="DW77" i="41"/>
  <c r="DV77" i="41"/>
  <c r="DW76" i="41"/>
  <c r="DV76" i="41"/>
  <c r="DW75" i="41"/>
  <c r="DV75" i="41"/>
  <c r="DW74" i="41"/>
  <c r="DV74" i="41"/>
  <c r="DW73" i="41"/>
  <c r="DV73" i="41"/>
  <c r="DW72" i="41"/>
  <c r="DV72" i="41"/>
  <c r="DW71" i="41"/>
  <c r="DV71" i="41"/>
  <c r="DW70" i="41"/>
  <c r="DV70" i="41"/>
  <c r="DW69" i="41"/>
  <c r="DV69" i="41"/>
  <c r="DW68" i="41"/>
  <c r="DV68" i="41"/>
  <c r="DW67" i="41"/>
  <c r="DV67" i="41"/>
  <c r="DW66" i="41"/>
  <c r="DV66" i="41"/>
  <c r="DW65" i="41"/>
  <c r="DV65" i="41"/>
  <c r="DW64" i="41"/>
  <c r="DV64" i="41"/>
  <c r="DW63" i="41"/>
  <c r="DV63" i="41"/>
  <c r="DW62" i="41"/>
  <c r="DV62" i="41"/>
  <c r="DW61" i="41"/>
  <c r="DV61" i="41"/>
  <c r="DW60" i="41"/>
  <c r="DV60" i="41"/>
  <c r="DW59" i="41"/>
  <c r="DV59" i="41"/>
  <c r="DW58" i="41"/>
  <c r="DV58" i="41"/>
  <c r="DW57" i="41"/>
  <c r="DV57" i="41"/>
  <c r="DW56" i="41"/>
  <c r="DV56" i="41"/>
  <c r="DW55" i="41"/>
  <c r="DV55" i="41"/>
  <c r="DW54" i="41"/>
  <c r="DW53" i="41"/>
  <c r="DV53" i="41"/>
  <c r="DW52" i="41"/>
  <c r="DV52" i="41"/>
  <c r="DW51" i="41"/>
  <c r="DV51" i="41"/>
  <c r="DW50" i="41"/>
  <c r="DV50" i="41"/>
  <c r="DW49" i="41"/>
  <c r="DV49" i="41"/>
  <c r="DW48" i="41"/>
  <c r="DV48" i="41"/>
  <c r="DW47" i="41"/>
  <c r="DV47" i="41"/>
  <c r="DW46" i="41"/>
  <c r="DV46" i="41"/>
  <c r="DW45" i="41"/>
  <c r="DV45" i="41"/>
  <c r="DW44" i="41"/>
  <c r="DV44" i="41"/>
  <c r="DW43" i="41"/>
  <c r="DV43" i="41"/>
  <c r="DW42" i="41"/>
  <c r="DV42" i="41"/>
  <c r="DW41" i="41"/>
  <c r="DV41" i="41"/>
  <c r="DW40" i="41"/>
  <c r="DV40" i="41"/>
  <c r="DW39" i="41"/>
  <c r="DV39" i="41"/>
  <c r="DW38" i="41"/>
  <c r="DV38" i="41"/>
  <c r="DW37" i="41"/>
  <c r="DV37" i="41"/>
  <c r="DW36" i="41"/>
  <c r="DV36" i="41"/>
  <c r="DW35" i="41"/>
  <c r="DV35" i="41"/>
  <c r="DW34" i="41"/>
  <c r="DV34" i="41"/>
  <c r="DW33" i="41"/>
  <c r="DV33" i="41"/>
  <c r="DW32" i="41"/>
  <c r="DV32" i="41"/>
  <c r="DW31" i="41"/>
  <c r="DV31" i="41"/>
  <c r="DW30" i="41"/>
  <c r="DV30" i="41"/>
  <c r="DW29" i="41"/>
  <c r="DV29" i="41"/>
  <c r="DW28" i="41"/>
  <c r="DV28" i="41"/>
  <c r="DW27" i="41"/>
  <c r="DV27" i="41"/>
  <c r="DW26" i="41"/>
  <c r="DV26" i="41"/>
  <c r="DW25" i="41"/>
  <c r="DV25" i="41"/>
  <c r="DW24" i="41"/>
  <c r="DV24" i="41"/>
  <c r="DW23" i="41"/>
  <c r="DV23" i="41"/>
  <c r="DW22" i="41"/>
  <c r="DV22" i="41"/>
  <c r="DW21" i="41"/>
  <c r="DV21" i="41"/>
  <c r="DW20" i="41"/>
  <c r="DV20" i="41"/>
  <c r="DW19" i="41"/>
  <c r="DV19" i="41"/>
  <c r="DW18" i="41"/>
  <c r="DV18" i="41"/>
  <c r="DW17" i="41"/>
  <c r="DV17" i="41"/>
  <c r="DW16" i="41"/>
  <c r="DV16" i="41"/>
  <c r="DW15" i="41"/>
  <c r="DV15" i="41"/>
  <c r="DW14" i="41"/>
  <c r="DV14" i="41"/>
  <c r="DW13" i="41"/>
  <c r="DV13" i="41"/>
  <c r="DW12" i="41"/>
  <c r="DV12" i="41"/>
  <c r="DT99" i="41"/>
  <c r="DS99" i="41"/>
  <c r="DT98" i="41"/>
  <c r="DS98" i="41"/>
  <c r="DT97" i="41"/>
  <c r="DS97" i="41"/>
  <c r="DT96" i="41"/>
  <c r="DS96" i="41"/>
  <c r="DT95" i="41"/>
  <c r="DS95" i="41"/>
  <c r="DT94" i="41"/>
  <c r="DS94" i="41"/>
  <c r="DT93" i="41"/>
  <c r="DS93" i="41"/>
  <c r="DT92" i="41"/>
  <c r="DS92" i="41"/>
  <c r="DT91" i="41"/>
  <c r="DS91" i="41"/>
  <c r="DT90" i="41"/>
  <c r="DS90" i="41"/>
  <c r="DT89" i="41"/>
  <c r="DS89" i="41"/>
  <c r="DT88" i="41"/>
  <c r="DS88" i="41"/>
  <c r="DT87" i="41"/>
  <c r="DS87" i="41"/>
  <c r="DT86" i="41"/>
  <c r="DS86" i="41"/>
  <c r="DT85" i="41"/>
  <c r="DS85" i="41"/>
  <c r="DT84" i="41"/>
  <c r="DS84" i="41"/>
  <c r="DT83" i="41"/>
  <c r="DS83" i="41"/>
  <c r="DT82" i="41"/>
  <c r="DS82" i="41"/>
  <c r="DT81" i="41"/>
  <c r="DS81" i="41"/>
  <c r="DT80" i="41"/>
  <c r="DS80" i="41"/>
  <c r="DT79" i="41"/>
  <c r="DS79" i="41"/>
  <c r="DT78" i="41"/>
  <c r="DS78" i="41"/>
  <c r="DT77" i="41"/>
  <c r="DS77" i="41"/>
  <c r="DT76" i="41"/>
  <c r="DS76" i="41"/>
  <c r="DT75" i="41"/>
  <c r="DS75" i="41"/>
  <c r="DT74" i="41"/>
  <c r="DS74" i="41"/>
  <c r="DT73" i="41"/>
  <c r="DS73" i="41"/>
  <c r="DT72" i="41"/>
  <c r="DS72" i="41"/>
  <c r="DT71" i="41"/>
  <c r="DS71" i="41"/>
  <c r="DT70" i="41"/>
  <c r="DS70" i="41"/>
  <c r="DT69" i="41"/>
  <c r="DS69" i="41"/>
  <c r="DT68" i="41"/>
  <c r="DS68" i="41"/>
  <c r="DT67" i="41"/>
  <c r="DS67" i="41"/>
  <c r="DT66" i="41"/>
  <c r="DS66" i="41"/>
  <c r="DT65" i="41"/>
  <c r="DS65" i="41"/>
  <c r="DT64" i="41"/>
  <c r="DS64" i="41"/>
  <c r="DT63" i="41"/>
  <c r="DS63" i="41"/>
  <c r="DT62" i="41"/>
  <c r="DS62" i="41"/>
  <c r="DT61" i="41"/>
  <c r="DS61" i="41"/>
  <c r="DT60" i="41"/>
  <c r="DS60" i="41"/>
  <c r="DT59" i="41"/>
  <c r="DS59" i="41"/>
  <c r="DT58" i="41"/>
  <c r="DS58" i="41"/>
  <c r="DT57" i="41"/>
  <c r="DS57" i="41"/>
  <c r="DT56" i="41"/>
  <c r="DS56" i="41"/>
  <c r="DT55" i="41"/>
  <c r="DS55" i="41"/>
  <c r="DT54" i="41"/>
  <c r="DT53" i="41"/>
  <c r="DS53" i="41"/>
  <c r="DT52" i="41"/>
  <c r="DS52" i="41"/>
  <c r="DT51" i="41"/>
  <c r="DS51" i="41"/>
  <c r="DT50" i="41"/>
  <c r="DS50" i="41"/>
  <c r="DT49" i="41"/>
  <c r="DS49" i="41"/>
  <c r="DT48" i="41"/>
  <c r="DS48" i="41"/>
  <c r="DT47" i="41"/>
  <c r="DS47" i="41"/>
  <c r="DT46" i="41"/>
  <c r="DS46" i="41"/>
  <c r="DT45" i="41"/>
  <c r="DS45" i="41"/>
  <c r="DT44" i="41"/>
  <c r="DS44" i="41"/>
  <c r="DT43" i="41"/>
  <c r="DS43" i="41"/>
  <c r="DT42" i="41"/>
  <c r="DS42" i="41"/>
  <c r="DT41" i="41"/>
  <c r="DS41" i="41"/>
  <c r="DT40" i="41"/>
  <c r="DS40" i="41"/>
  <c r="DT39" i="41"/>
  <c r="DS39" i="41"/>
  <c r="DT38" i="41"/>
  <c r="DS38" i="41"/>
  <c r="DT37" i="41"/>
  <c r="DS37" i="41"/>
  <c r="DT36" i="41"/>
  <c r="DS36" i="41"/>
  <c r="DT35" i="41"/>
  <c r="DS35" i="41"/>
  <c r="DT34" i="41"/>
  <c r="DS34" i="41"/>
  <c r="DT33" i="41"/>
  <c r="DS33" i="41"/>
  <c r="DT32" i="41"/>
  <c r="DS32" i="41"/>
  <c r="DT31" i="41"/>
  <c r="DS31" i="41"/>
  <c r="DT30" i="41"/>
  <c r="DS30" i="41"/>
  <c r="DT29" i="41"/>
  <c r="DS29" i="41"/>
  <c r="DT28" i="41"/>
  <c r="DS28" i="41"/>
  <c r="DT27" i="41"/>
  <c r="DS27" i="41"/>
  <c r="DT26" i="41"/>
  <c r="DS26" i="41"/>
  <c r="DT25" i="41"/>
  <c r="DS25" i="41"/>
  <c r="DT24" i="41"/>
  <c r="DS24" i="41"/>
  <c r="DT23" i="41"/>
  <c r="DS23" i="41"/>
  <c r="DT22" i="41"/>
  <c r="DS22" i="41"/>
  <c r="DT21" i="41"/>
  <c r="DS21" i="41"/>
  <c r="DT20" i="41"/>
  <c r="DS20" i="41"/>
  <c r="DT19" i="41"/>
  <c r="DS19" i="41"/>
  <c r="DT18" i="41"/>
  <c r="DS18" i="41"/>
  <c r="DT17" i="41"/>
  <c r="DS17" i="41"/>
  <c r="DT16" i="41"/>
  <c r="DS16" i="41"/>
  <c r="DT15" i="41"/>
  <c r="DS15" i="41"/>
  <c r="DT14" i="41"/>
  <c r="DS14" i="41"/>
  <c r="DT13" i="41"/>
  <c r="DS13" i="41"/>
  <c r="DT12" i="41"/>
  <c r="DS12" i="41"/>
  <c r="DO99" i="41"/>
  <c r="DO98" i="41"/>
  <c r="DO97" i="41"/>
  <c r="DO96" i="41"/>
  <c r="DO95" i="41"/>
  <c r="DO94" i="41"/>
  <c r="DO93" i="41"/>
  <c r="DO92" i="41"/>
  <c r="DO91" i="41"/>
  <c r="DO90" i="41"/>
  <c r="DO89" i="41"/>
  <c r="DO88" i="41"/>
  <c r="DO87" i="41"/>
  <c r="DO86" i="41"/>
  <c r="DO85" i="41"/>
  <c r="DO84" i="41"/>
  <c r="DO83" i="41"/>
  <c r="DO82" i="41"/>
  <c r="DO81" i="41"/>
  <c r="DO80" i="41"/>
  <c r="DO79" i="41"/>
  <c r="DO78" i="41"/>
  <c r="DO77" i="41"/>
  <c r="DO76" i="41"/>
  <c r="DO75" i="41"/>
  <c r="DO74" i="41"/>
  <c r="DO73" i="41"/>
  <c r="DO72" i="41"/>
  <c r="DO71" i="41"/>
  <c r="DO70" i="41"/>
  <c r="DO69" i="41"/>
  <c r="DO68" i="41"/>
  <c r="DO67" i="41"/>
  <c r="DO66" i="41"/>
  <c r="DO65" i="41"/>
  <c r="DO64" i="41"/>
  <c r="DO63" i="41"/>
  <c r="DO62" i="41"/>
  <c r="DO61" i="41"/>
  <c r="DO60" i="41"/>
  <c r="DO59" i="41"/>
  <c r="DO58" i="41"/>
  <c r="DO57" i="41"/>
  <c r="DO56" i="41"/>
  <c r="DO55" i="41"/>
  <c r="DO54" i="41"/>
  <c r="DO53" i="41"/>
  <c r="DO52" i="41"/>
  <c r="DO51" i="41"/>
  <c r="DO50" i="41"/>
  <c r="DO49" i="41"/>
  <c r="DO48" i="41"/>
  <c r="DO47" i="41"/>
  <c r="DO46" i="41"/>
  <c r="DO45" i="41"/>
  <c r="DO44" i="41"/>
  <c r="DO43" i="41"/>
  <c r="DO42" i="41"/>
  <c r="DO41" i="41"/>
  <c r="DO40" i="41"/>
  <c r="DO39" i="41"/>
  <c r="DO38" i="41"/>
  <c r="DO37" i="41"/>
  <c r="DO36" i="41"/>
  <c r="DO35" i="41"/>
  <c r="DO34" i="41"/>
  <c r="DO33" i="41"/>
  <c r="DO32" i="41"/>
  <c r="DO31" i="41"/>
  <c r="DO30" i="41"/>
  <c r="DO29" i="41"/>
  <c r="DO28" i="41"/>
  <c r="DO27" i="41"/>
  <c r="DO26" i="41"/>
  <c r="DO25" i="41"/>
  <c r="DO24" i="41"/>
  <c r="DO23" i="41"/>
  <c r="DO22" i="41"/>
  <c r="DO21" i="41"/>
  <c r="DO20" i="41"/>
  <c r="DO19" i="41"/>
  <c r="DO18" i="41"/>
  <c r="DO17" i="41"/>
  <c r="DO16" i="41"/>
  <c r="DO15" i="41"/>
  <c r="DO14" i="41"/>
  <c r="DO13" i="41"/>
  <c r="DO12" i="41"/>
  <c r="DM99" i="41"/>
  <c r="DK99" i="41"/>
  <c r="DM98" i="41"/>
  <c r="DK98" i="41"/>
  <c r="DM97" i="41"/>
  <c r="DK97" i="41"/>
  <c r="DM96" i="41"/>
  <c r="DK96" i="41"/>
  <c r="DM95" i="41"/>
  <c r="DK95" i="41"/>
  <c r="DM94" i="41"/>
  <c r="DK94" i="41"/>
  <c r="DM93" i="41"/>
  <c r="DK93" i="41"/>
  <c r="DM92" i="41"/>
  <c r="DK92" i="41"/>
  <c r="DM91" i="41"/>
  <c r="DK91" i="41"/>
  <c r="DM90" i="41"/>
  <c r="DK90" i="41"/>
  <c r="DM89" i="41"/>
  <c r="DK89" i="41"/>
  <c r="DM88" i="41"/>
  <c r="DK88" i="41"/>
  <c r="DM87" i="41"/>
  <c r="DK87" i="41"/>
  <c r="DM86" i="41"/>
  <c r="DK86" i="41"/>
  <c r="DM85" i="41"/>
  <c r="DK85" i="41"/>
  <c r="DM84" i="41"/>
  <c r="DK84" i="41"/>
  <c r="DM83" i="41"/>
  <c r="DK83" i="41"/>
  <c r="DM82" i="41"/>
  <c r="DK82" i="41"/>
  <c r="DM81" i="41"/>
  <c r="DK81" i="41"/>
  <c r="DM80" i="41"/>
  <c r="DK80" i="41"/>
  <c r="DM79" i="41"/>
  <c r="DK79" i="41"/>
  <c r="DM78" i="41"/>
  <c r="DK78" i="41"/>
  <c r="DM77" i="41"/>
  <c r="DK77" i="41"/>
  <c r="DM76" i="41"/>
  <c r="DK76" i="41"/>
  <c r="DM75" i="41"/>
  <c r="DK75" i="41"/>
  <c r="DM74" i="41"/>
  <c r="DK74" i="41"/>
  <c r="DM73" i="41"/>
  <c r="DK73" i="41"/>
  <c r="DM72" i="41"/>
  <c r="DK72" i="41"/>
  <c r="DM71" i="41"/>
  <c r="DK71" i="41"/>
  <c r="DM70" i="41"/>
  <c r="DK70" i="41"/>
  <c r="DM69" i="41"/>
  <c r="DK69" i="41"/>
  <c r="DM68" i="41"/>
  <c r="DK68" i="41"/>
  <c r="DM67" i="41"/>
  <c r="DK67" i="41"/>
  <c r="DM66" i="41"/>
  <c r="DK66" i="41"/>
  <c r="DM65" i="41"/>
  <c r="DK65" i="41"/>
  <c r="DM64" i="41"/>
  <c r="DK64" i="41"/>
  <c r="DM63" i="41"/>
  <c r="DK63" i="41"/>
  <c r="DM62" i="41"/>
  <c r="DK62" i="41"/>
  <c r="DM61" i="41"/>
  <c r="DK61" i="41"/>
  <c r="DM60" i="41"/>
  <c r="DK60" i="41"/>
  <c r="DM59" i="41"/>
  <c r="DK59" i="41"/>
  <c r="DM58" i="41"/>
  <c r="DK58" i="41"/>
  <c r="DM57" i="41"/>
  <c r="DK57" i="41"/>
  <c r="DM56" i="41"/>
  <c r="DK56" i="41"/>
  <c r="DM55" i="41"/>
  <c r="DK55" i="41"/>
  <c r="DM54" i="41"/>
  <c r="DK54" i="41"/>
  <c r="DM53" i="41"/>
  <c r="DK53" i="41"/>
  <c r="DM52" i="41"/>
  <c r="DK52" i="41"/>
  <c r="DM51" i="41"/>
  <c r="DK51" i="41"/>
  <c r="DM50" i="41"/>
  <c r="DK50" i="41"/>
  <c r="DM49" i="41"/>
  <c r="DK49" i="41"/>
  <c r="DM48" i="41"/>
  <c r="DK48" i="41"/>
  <c r="DM47" i="41"/>
  <c r="DK47" i="41"/>
  <c r="DM46" i="41"/>
  <c r="DK46" i="41"/>
  <c r="DM45" i="41"/>
  <c r="DK45" i="41"/>
  <c r="DM44" i="41"/>
  <c r="DK44" i="41"/>
  <c r="DM43" i="41"/>
  <c r="DK43" i="41"/>
  <c r="DM42" i="41"/>
  <c r="DK42" i="41"/>
  <c r="DM41" i="41"/>
  <c r="DK41" i="41"/>
  <c r="DM40" i="41"/>
  <c r="DK40" i="41"/>
  <c r="DM39" i="41"/>
  <c r="DK39" i="41"/>
  <c r="DM38" i="41"/>
  <c r="DK38" i="41"/>
  <c r="DM37" i="41"/>
  <c r="DK37" i="41"/>
  <c r="DM36" i="41"/>
  <c r="DK36" i="41"/>
  <c r="DM35" i="41"/>
  <c r="DK35" i="41"/>
  <c r="DM34" i="41"/>
  <c r="DK34" i="41"/>
  <c r="DM33" i="41"/>
  <c r="DK33" i="41"/>
  <c r="DM32" i="41"/>
  <c r="DK32" i="41"/>
  <c r="DM31" i="41"/>
  <c r="DK31" i="41"/>
  <c r="DM30" i="41"/>
  <c r="DK30" i="41"/>
  <c r="DM29" i="41"/>
  <c r="DK29" i="41"/>
  <c r="DM28" i="41"/>
  <c r="DK28" i="41"/>
  <c r="DM27" i="41"/>
  <c r="DK27" i="41"/>
  <c r="DM26" i="41"/>
  <c r="DK26" i="41"/>
  <c r="DM25" i="41"/>
  <c r="DK25" i="41"/>
  <c r="DM24" i="41"/>
  <c r="DK24" i="41"/>
  <c r="DM23" i="41"/>
  <c r="DK23" i="41"/>
  <c r="DM22" i="41"/>
  <c r="DK22" i="41"/>
  <c r="DM21" i="41"/>
  <c r="DK21" i="41"/>
  <c r="DM20" i="41"/>
  <c r="DK20" i="41"/>
  <c r="DM19" i="41"/>
  <c r="DK19" i="41"/>
  <c r="DM18" i="41"/>
  <c r="DK18" i="41"/>
  <c r="DM17" i="41"/>
  <c r="DK17" i="41"/>
  <c r="DM16" i="41"/>
  <c r="DK16" i="41"/>
  <c r="DM15" i="41"/>
  <c r="DK15" i="41"/>
  <c r="DM14" i="41"/>
  <c r="DK14" i="41"/>
  <c r="DM13" i="41"/>
  <c r="DK13" i="41"/>
  <c r="DM12" i="41"/>
  <c r="DK12" i="41"/>
  <c r="DL51" i="41" l="1"/>
  <c r="DN51" i="41"/>
  <c r="DP51" i="41"/>
  <c r="EA51" i="41"/>
  <c r="DL60" i="41"/>
  <c r="DX51" i="41"/>
  <c r="DX98" i="41"/>
  <c r="EA27" i="41"/>
  <c r="EA43" i="41"/>
  <c r="EA63" i="41"/>
  <c r="EA71" i="41"/>
  <c r="EA87" i="41"/>
  <c r="EA18" i="41"/>
  <c r="DL18" i="41"/>
  <c r="DL74" i="41"/>
  <c r="DL94" i="41"/>
  <c r="DX58" i="41"/>
  <c r="EA15" i="41"/>
  <c r="DL14" i="41"/>
  <c r="DL16" i="41"/>
  <c r="DL24" i="41"/>
  <c r="DL30" i="41"/>
  <c r="DL31" i="41"/>
  <c r="DQ77" i="41"/>
  <c r="DU51" i="41"/>
  <c r="DX30" i="41"/>
  <c r="DN28" i="41"/>
  <c r="DL36" i="41"/>
  <c r="DQ59" i="41"/>
  <c r="DX97" i="41"/>
  <c r="DL27" i="41"/>
  <c r="DU28" i="41"/>
  <c r="DU52" i="41"/>
  <c r="DL42" i="41"/>
  <c r="DL47" i="41"/>
  <c r="DQ91" i="41"/>
  <c r="DQ93" i="41"/>
  <c r="DL97" i="41"/>
  <c r="DL15" i="41"/>
  <c r="DQ79" i="41"/>
  <c r="DL28" i="41"/>
  <c r="DN42" i="41"/>
  <c r="DL62" i="41"/>
  <c r="DQ65" i="41"/>
  <c r="DQ87" i="41"/>
  <c r="DQ99" i="41"/>
  <c r="DU15" i="41"/>
  <c r="DL12" i="41"/>
  <c r="DN16" i="41"/>
  <c r="DN23" i="41"/>
  <c r="DL34" i="41"/>
  <c r="DL41" i="41"/>
  <c r="DQ43" i="41"/>
  <c r="DL54" i="41"/>
  <c r="DQ63" i="41"/>
  <c r="DL72" i="41"/>
  <c r="DL71" i="41"/>
  <c r="DL75" i="41"/>
  <c r="DL78" i="41"/>
  <c r="DQ80" i="41"/>
  <c r="DQ89" i="41"/>
  <c r="DQ90" i="41"/>
  <c r="DX34" i="41"/>
  <c r="DN14" i="41"/>
  <c r="DL25" i="41"/>
  <c r="DQ27" i="41"/>
  <c r="DL35" i="41"/>
  <c r="DL48" i="41"/>
  <c r="DQ47" i="41"/>
  <c r="DL59" i="41"/>
  <c r="DL89" i="41"/>
  <c r="DU29" i="41"/>
  <c r="DU39" i="41"/>
  <c r="DU95" i="41"/>
  <c r="DU94" i="41"/>
  <c r="DX14" i="41"/>
  <c r="DL22" i="41"/>
  <c r="DQ31" i="41"/>
  <c r="DL40" i="41"/>
  <c r="DL43" i="41"/>
  <c r="DL46" i="41"/>
  <c r="DQ57" i="41"/>
  <c r="DQ61" i="41"/>
  <c r="DL66" i="41"/>
  <c r="DQ68" i="41"/>
  <c r="DQ75" i="41"/>
  <c r="DQ85" i="41"/>
  <c r="DQ88" i="41"/>
  <c r="DX46" i="41"/>
  <c r="DU90" i="41"/>
  <c r="DL50" i="41"/>
  <c r="DQ69" i="41"/>
  <c r="DU12" i="41"/>
  <c r="DL17" i="41"/>
  <c r="DL29" i="41"/>
  <c r="DN31" i="41"/>
  <c r="DL33" i="41"/>
  <c r="DL37" i="41"/>
  <c r="DL45" i="41"/>
  <c r="DL49" i="41"/>
  <c r="DL53" i="41"/>
  <c r="DQ56" i="41"/>
  <c r="DL57" i="41"/>
  <c r="DQ60" i="41"/>
  <c r="DL61" i="41"/>
  <c r="DL65" i="41"/>
  <c r="DL69" i="41"/>
  <c r="DQ72" i="41"/>
  <c r="DL73" i="41"/>
  <c r="DQ76" i="41"/>
  <c r="DL77" i="41"/>
  <c r="DQ53" i="41"/>
  <c r="DU60" i="41"/>
  <c r="DX75" i="41"/>
  <c r="DX74" i="41"/>
  <c r="DL38" i="41"/>
  <c r="DL58" i="41"/>
  <c r="DL70" i="41"/>
  <c r="DL13" i="41"/>
  <c r="DL21" i="41"/>
  <c r="DN18" i="41"/>
  <c r="DL20" i="41"/>
  <c r="DQ21" i="41"/>
  <c r="DQ25" i="41"/>
  <c r="DL32" i="41"/>
  <c r="DQ37" i="41"/>
  <c r="DQ41" i="41"/>
  <c r="DL44" i="41"/>
  <c r="DL52" i="41"/>
  <c r="DL56" i="41"/>
  <c r="DL64" i="41"/>
  <c r="DL68" i="41"/>
  <c r="DL76" i="41"/>
  <c r="DQ81" i="41"/>
  <c r="DL82" i="41"/>
  <c r="DQ86" i="41"/>
  <c r="DQ92" i="41"/>
  <c r="DL95" i="41"/>
  <c r="DQ95" i="41"/>
  <c r="DL26" i="41"/>
  <c r="DQ16" i="41"/>
  <c r="DL19" i="41"/>
  <c r="DQ20" i="41"/>
  <c r="DL23" i="41"/>
  <c r="DQ32" i="41"/>
  <c r="DQ36" i="41"/>
  <c r="DL39" i="41"/>
  <c r="DN50" i="41"/>
  <c r="DQ48" i="41"/>
  <c r="DQ52" i="41"/>
  <c r="DL55" i="41"/>
  <c r="DL63" i="41"/>
  <c r="DQ64" i="41"/>
  <c r="DL67" i="41"/>
  <c r="DL81" i="41"/>
  <c r="DQ84" i="41"/>
  <c r="DQ96" i="41"/>
  <c r="DP73" i="41"/>
  <c r="DP95" i="41"/>
  <c r="DP99" i="41"/>
  <c r="DU16" i="41"/>
  <c r="DU25" i="41"/>
  <c r="DU20" i="41"/>
  <c r="DU30" i="41"/>
  <c r="DU69" i="41"/>
  <c r="DU68" i="41"/>
  <c r="DU98" i="41"/>
  <c r="DX17" i="41"/>
  <c r="DX18" i="41"/>
  <c r="DX31" i="41"/>
  <c r="DX38" i="41"/>
  <c r="DX50" i="41"/>
  <c r="DN72" i="41"/>
  <c r="DN71" i="41"/>
  <c r="DN70" i="41"/>
  <c r="DN69" i="41"/>
  <c r="DN68" i="41"/>
  <c r="DN67" i="41"/>
  <c r="DQ15" i="41"/>
  <c r="DU17" i="41"/>
  <c r="DU18" i="41"/>
  <c r="DU37" i="41"/>
  <c r="DU33" i="41"/>
  <c r="DU32" i="41"/>
  <c r="DU35" i="41"/>
  <c r="DU36" i="41"/>
  <c r="DU84" i="41"/>
  <c r="DX86" i="41"/>
  <c r="DX82" i="41"/>
  <c r="DX93" i="41"/>
  <c r="DX78" i="41"/>
  <c r="DQ12" i="41"/>
  <c r="DN12" i="41"/>
  <c r="DN13" i="41"/>
  <c r="DN15" i="41"/>
  <c r="DN17" i="41"/>
  <c r="DN19" i="41"/>
  <c r="DN20" i="41"/>
  <c r="DN21" i="41"/>
  <c r="DN22" i="41"/>
  <c r="DN24" i="41"/>
  <c r="DN25" i="41"/>
  <c r="DN26" i="41"/>
  <c r="DN27" i="41"/>
  <c r="DN29" i="41"/>
  <c r="DN30" i="41"/>
  <c r="DN32" i="41"/>
  <c r="DN33" i="41"/>
  <c r="DN35" i="41"/>
  <c r="DN37" i="41"/>
  <c r="DN39" i="41"/>
  <c r="DN41" i="41"/>
  <c r="DN43" i="41"/>
  <c r="DN45" i="41"/>
  <c r="DN47" i="41"/>
  <c r="DN49" i="41"/>
  <c r="DU64" i="41"/>
  <c r="DU63" i="41"/>
  <c r="DU80" i="41"/>
  <c r="DU79" i="41"/>
  <c r="DX27" i="41"/>
  <c r="DX23" i="41"/>
  <c r="DX19" i="41"/>
  <c r="DX24" i="41"/>
  <c r="DX20" i="41"/>
  <c r="DX26" i="41"/>
  <c r="DX22" i="41"/>
  <c r="DX94" i="41"/>
  <c r="DX95" i="41"/>
  <c r="DN34" i="41"/>
  <c r="DN36" i="41"/>
  <c r="DN38" i="41"/>
  <c r="DN40" i="41"/>
  <c r="DN44" i="41"/>
  <c r="DN46" i="41"/>
  <c r="DN48" i="41"/>
  <c r="DU24" i="41"/>
  <c r="DU31" i="41"/>
  <c r="DU48" i="41"/>
  <c r="DU47" i="41"/>
  <c r="DQ13" i="41"/>
  <c r="DQ17" i="41"/>
  <c r="DQ19" i="41"/>
  <c r="DQ23" i="41"/>
  <c r="DQ24" i="41"/>
  <c r="DQ28" i="41"/>
  <c r="DQ29" i="41"/>
  <c r="DQ33" i="41"/>
  <c r="DQ35" i="41"/>
  <c r="DQ39" i="41"/>
  <c r="DQ40" i="41"/>
  <c r="DQ44" i="41"/>
  <c r="DQ45" i="41"/>
  <c r="DQ49" i="41"/>
  <c r="DQ51" i="41"/>
  <c r="DQ55" i="41"/>
  <c r="DN62" i="41"/>
  <c r="DN66" i="41"/>
  <c r="DN65" i="41"/>
  <c r="DN64" i="41"/>
  <c r="DN63" i="41"/>
  <c r="DN61" i="41"/>
  <c r="DQ67" i="41"/>
  <c r="DQ71" i="41"/>
  <c r="DN76" i="41"/>
  <c r="DN75" i="41"/>
  <c r="DN74" i="41"/>
  <c r="DN73" i="41"/>
  <c r="DN93" i="41"/>
  <c r="DN92" i="41"/>
  <c r="DN91" i="41"/>
  <c r="DN90" i="41"/>
  <c r="DN89" i="41"/>
  <c r="DN88" i="41"/>
  <c r="DN87" i="41"/>
  <c r="DN86" i="41"/>
  <c r="DN85" i="41"/>
  <c r="DN84" i="41"/>
  <c r="DN83" i="41"/>
  <c r="DN82" i="41"/>
  <c r="DN81" i="41"/>
  <c r="DN80" i="41"/>
  <c r="DN79" i="41"/>
  <c r="DN78" i="41"/>
  <c r="DN77" i="41"/>
  <c r="DL80" i="41"/>
  <c r="DQ83" i="41"/>
  <c r="DL86" i="41"/>
  <c r="DL93" i="41"/>
  <c r="DN96" i="41"/>
  <c r="DN95" i="41"/>
  <c r="DN94" i="41"/>
  <c r="DQ98" i="41"/>
  <c r="DQ73" i="41"/>
  <c r="DQ94" i="41"/>
  <c r="DU38" i="41"/>
  <c r="DU40" i="41"/>
  <c r="DU43" i="41"/>
  <c r="DU44" i="41"/>
  <c r="DU73" i="41"/>
  <c r="DU74" i="41"/>
  <c r="DU75" i="41"/>
  <c r="DU76" i="41"/>
  <c r="DX89" i="41"/>
  <c r="DN60" i="41"/>
  <c r="DN56" i="41"/>
  <c r="DN54" i="41"/>
  <c r="DN52" i="41"/>
  <c r="DN59" i="41"/>
  <c r="DN58" i="41"/>
  <c r="DN57" i="41"/>
  <c r="DN55" i="41"/>
  <c r="DN53" i="41"/>
  <c r="DL79" i="41"/>
  <c r="DL83" i="41"/>
  <c r="DL90" i="41"/>
  <c r="DQ97" i="41"/>
  <c r="DL99" i="41"/>
  <c r="DL98" i="41"/>
  <c r="DU19" i="41"/>
  <c r="DU23" i="41"/>
  <c r="DU56" i="41"/>
  <c r="DU55" i="41"/>
  <c r="DU72" i="41"/>
  <c r="DU67" i="41"/>
  <c r="DU71" i="41"/>
  <c r="DX43" i="41"/>
  <c r="DX39" i="41"/>
  <c r="DX40" i="41"/>
  <c r="DX42" i="41"/>
  <c r="DX66" i="41"/>
  <c r="DX62" i="41"/>
  <c r="DX59" i="41"/>
  <c r="DX55" i="41"/>
  <c r="DX60" i="41"/>
  <c r="DX56" i="41"/>
  <c r="DX52" i="41"/>
  <c r="DX57" i="41"/>
  <c r="DX53" i="41"/>
  <c r="DX63" i="41"/>
  <c r="DX67" i="41"/>
  <c r="DX72" i="41"/>
  <c r="DX68" i="41"/>
  <c r="DX90" i="41"/>
  <c r="EA12" i="41"/>
  <c r="DL85" i="41"/>
  <c r="DL88" i="41"/>
  <c r="DL92" i="41"/>
  <c r="DL96" i="41"/>
  <c r="DN99" i="41"/>
  <c r="DN98" i="41"/>
  <c r="DN97" i="41"/>
  <c r="DP14" i="41"/>
  <c r="DP18" i="41"/>
  <c r="DP28" i="41"/>
  <c r="DP38" i="41"/>
  <c r="DP50" i="41"/>
  <c r="DP60" i="41"/>
  <c r="DP66" i="41"/>
  <c r="DP76" i="41"/>
  <c r="DU13" i="41"/>
  <c r="DU27" i="41"/>
  <c r="DU41" i="41"/>
  <c r="DU49" i="41"/>
  <c r="DU45" i="41"/>
  <c r="DU57" i="41"/>
  <c r="DU53" i="41"/>
  <c r="DU59" i="41"/>
  <c r="DU65" i="41"/>
  <c r="DU61" i="41"/>
  <c r="DU66" i="41"/>
  <c r="DU62" i="41"/>
  <c r="DU91" i="41"/>
  <c r="DU87" i="41"/>
  <c r="DU92" i="41"/>
  <c r="DU88" i="41"/>
  <c r="DU85" i="41"/>
  <c r="DU81" i="41"/>
  <c r="DU77" i="41"/>
  <c r="DU93" i="41"/>
  <c r="DU89" i="41"/>
  <c r="DU86" i="41"/>
  <c r="DU82" i="41"/>
  <c r="DU78" i="41"/>
  <c r="DU83" i="41"/>
  <c r="DX12" i="41"/>
  <c r="DX13" i="41"/>
  <c r="DX25" i="41"/>
  <c r="DX28" i="41"/>
  <c r="DX29" i="41"/>
  <c r="DX47" i="41"/>
  <c r="DX48" i="41"/>
  <c r="DX44" i="41"/>
  <c r="DX49" i="41"/>
  <c r="DX45" i="41"/>
  <c r="DX76" i="41"/>
  <c r="DX96" i="41"/>
  <c r="DQ14" i="41"/>
  <c r="DQ18" i="41"/>
  <c r="DQ22" i="41"/>
  <c r="DQ26" i="41"/>
  <c r="DQ30" i="41"/>
  <c r="DQ34" i="41"/>
  <c r="DQ38" i="41"/>
  <c r="DQ42" i="41"/>
  <c r="DQ46" i="41"/>
  <c r="DQ50" i="41"/>
  <c r="DQ54" i="41"/>
  <c r="DQ58" i="41"/>
  <c r="DQ62" i="41"/>
  <c r="DQ66" i="41"/>
  <c r="DQ70" i="41"/>
  <c r="DQ74" i="41"/>
  <c r="DQ78" i="41"/>
  <c r="DQ82" i="41"/>
  <c r="DL84" i="41"/>
  <c r="DL87" i="41"/>
  <c r="DL91" i="41"/>
  <c r="DP93" i="41"/>
  <c r="DU14" i="41"/>
  <c r="DU50" i="41"/>
  <c r="DU58" i="41"/>
  <c r="DU99" i="41"/>
  <c r="DX15" i="41"/>
  <c r="DX16" i="41"/>
  <c r="DX35" i="41"/>
  <c r="DX36" i="41"/>
  <c r="DX32" i="41"/>
  <c r="DX37" i="41"/>
  <c r="DX33" i="41"/>
  <c r="DX41" i="41"/>
  <c r="DX54" i="41"/>
  <c r="DX64" i="41"/>
  <c r="DX71" i="41"/>
  <c r="DX70" i="41"/>
  <c r="DX91" i="41"/>
  <c r="EA14" i="41"/>
  <c r="EA29" i="41"/>
  <c r="EA28" i="41"/>
  <c r="EA31" i="41"/>
  <c r="EA30" i="41"/>
  <c r="EA35" i="41"/>
  <c r="EA38" i="41"/>
  <c r="EA34" i="41"/>
  <c r="EA37" i="41"/>
  <c r="EA33" i="41"/>
  <c r="EA36" i="41"/>
  <c r="EA32" i="41"/>
  <c r="EA47" i="41"/>
  <c r="EA50" i="41"/>
  <c r="EA46" i="41"/>
  <c r="EA49" i="41"/>
  <c r="EA45" i="41"/>
  <c r="EA48" i="41"/>
  <c r="EA44" i="41"/>
  <c r="EA59" i="41"/>
  <c r="EA55" i="41"/>
  <c r="EA58" i="41"/>
  <c r="EA54" i="41"/>
  <c r="EA57" i="41"/>
  <c r="EA53" i="41"/>
  <c r="EA60" i="41"/>
  <c r="EA56" i="41"/>
  <c r="EA52" i="41"/>
  <c r="EA99" i="41"/>
  <c r="EA98" i="41"/>
  <c r="EA97" i="41"/>
  <c r="DP16" i="41"/>
  <c r="DP26" i="41"/>
  <c r="DP30" i="41"/>
  <c r="DP42" i="41"/>
  <c r="DP72" i="41"/>
  <c r="DU22" i="41"/>
  <c r="DU26" i="41"/>
  <c r="DU34" i="41"/>
  <c r="DU42" i="41"/>
  <c r="DU46" i="41"/>
  <c r="DU54" i="41"/>
  <c r="DU70" i="41"/>
  <c r="DU97" i="41"/>
  <c r="DX21" i="41"/>
  <c r="DX61" i="41"/>
  <c r="DX65" i="41"/>
  <c r="DX69" i="41"/>
  <c r="DX73" i="41"/>
  <c r="DX77" i="41"/>
  <c r="DX81" i="41"/>
  <c r="DX85" i="41"/>
  <c r="DX88" i="41"/>
  <c r="DX92" i="41"/>
  <c r="EA16" i="41"/>
  <c r="EA20" i="41"/>
  <c r="EA24" i="41"/>
  <c r="EA40" i="41"/>
  <c r="EA64" i="41"/>
  <c r="EA68" i="41"/>
  <c r="EA72" i="41"/>
  <c r="EA80" i="41"/>
  <c r="DU21" i="41"/>
  <c r="DU96" i="41"/>
  <c r="DX80" i="41"/>
  <c r="DX84" i="41"/>
  <c r="DX87" i="41"/>
  <c r="DX99" i="41"/>
  <c r="EA74" i="41"/>
  <c r="EA73" i="41"/>
  <c r="EA93" i="41"/>
  <c r="EA89" i="41"/>
  <c r="EA86" i="41"/>
  <c r="EA82" i="41"/>
  <c r="EA78" i="41"/>
  <c r="EA92" i="41"/>
  <c r="EA88" i="41"/>
  <c r="EA85" i="41"/>
  <c r="EA81" i="41"/>
  <c r="EA77" i="41"/>
  <c r="EA95" i="41"/>
  <c r="EA96" i="41"/>
  <c r="EA13" i="41"/>
  <c r="EA17" i="41"/>
  <c r="EA21" i="41"/>
  <c r="EA25" i="41"/>
  <c r="EA41" i="41"/>
  <c r="EA61" i="41"/>
  <c r="EA65" i="41"/>
  <c r="EA69" i="41"/>
  <c r="EA75" i="41"/>
  <c r="EA83" i="41"/>
  <c r="EA90" i="41"/>
  <c r="DX79" i="41"/>
  <c r="DX83" i="41"/>
  <c r="EA22" i="41"/>
  <c r="EA26" i="41"/>
  <c r="EA42" i="41"/>
  <c r="EA62" i="41"/>
  <c r="EA66" i="41"/>
  <c r="EA70" i="41"/>
  <c r="EA76" i="41"/>
  <c r="EA84" i="41"/>
  <c r="EA91" i="41"/>
  <c r="EA19" i="41"/>
  <c r="EA23" i="41"/>
  <c r="EA39" i="41"/>
  <c r="EA67" i="41"/>
  <c r="EA79" i="41"/>
  <c r="EA94" i="41"/>
  <c r="DP13" i="41"/>
  <c r="DP17" i="41"/>
  <c r="DP21" i="41"/>
  <c r="DP23" i="41"/>
  <c r="DP25" i="41"/>
  <c r="DP27" i="41"/>
  <c r="DP31" i="41"/>
  <c r="DP33" i="41"/>
  <c r="DP35" i="41"/>
  <c r="DP37" i="41"/>
  <c r="DP39" i="41"/>
  <c r="DP41" i="41"/>
  <c r="DP43" i="41"/>
  <c r="DP45" i="41"/>
  <c r="DP47" i="41"/>
  <c r="DP49" i="41"/>
  <c r="DP53" i="41"/>
  <c r="DP55" i="41"/>
  <c r="DP57" i="41"/>
  <c r="DP59" i="41"/>
  <c r="DP61" i="41"/>
  <c r="DP63" i="41"/>
  <c r="DP65" i="41"/>
  <c r="DP67" i="41"/>
  <c r="DP69" i="41"/>
  <c r="DP71" i="41"/>
  <c r="DP75" i="41"/>
  <c r="DP79" i="41"/>
  <c r="DP83" i="41"/>
  <c r="DP90" i="41"/>
  <c r="DP77" i="41"/>
  <c r="DP81" i="41"/>
  <c r="DP85" i="41"/>
  <c r="DP88" i="41"/>
  <c r="DP92" i="41"/>
  <c r="DP94" i="41"/>
  <c r="DP96" i="41"/>
  <c r="DP98" i="41"/>
  <c r="DP15" i="41"/>
  <c r="DP19" i="41"/>
  <c r="DP29" i="41"/>
  <c r="DP12" i="41"/>
  <c r="DP20" i="41"/>
  <c r="DP22" i="41"/>
  <c r="DP24" i="41"/>
  <c r="DP32" i="41"/>
  <c r="DP34" i="41"/>
  <c r="DP36" i="41"/>
  <c r="DP40" i="41"/>
  <c r="DP44" i="41"/>
  <c r="DP46" i="41"/>
  <c r="DP48" i="41"/>
  <c r="DP52" i="41"/>
  <c r="DP54" i="41"/>
  <c r="DP56" i="41"/>
  <c r="DP58" i="41"/>
  <c r="DP62" i="41"/>
  <c r="DP64" i="41"/>
  <c r="DP68" i="41"/>
  <c r="DP70" i="41"/>
  <c r="DP74" i="41"/>
  <c r="DP78" i="41"/>
  <c r="DP80" i="41"/>
  <c r="DP82" i="41"/>
  <c r="DP84" i="41"/>
  <c r="DP86" i="41"/>
  <c r="DP87" i="41"/>
  <c r="DP89" i="41"/>
  <c r="DP91" i="41"/>
  <c r="DP97" i="41"/>
  <c r="EC51" i="41" l="1"/>
  <c r="DR51" i="41"/>
  <c r="EB51" i="41" s="1"/>
  <c r="EC40" i="41"/>
  <c r="EC12" i="41"/>
  <c r="EC29" i="41"/>
  <c r="ED27" i="41"/>
  <c r="EC37" i="41"/>
  <c r="EC43" i="41"/>
  <c r="EC14" i="41"/>
  <c r="EC71" i="41"/>
  <c r="EC45" i="41"/>
  <c r="EC19" i="41"/>
  <c r="EC25" i="41"/>
  <c r="EC34" i="41"/>
  <c r="EC20" i="41"/>
  <c r="EC67" i="41"/>
  <c r="EC72" i="41"/>
  <c r="EC16" i="41"/>
  <c r="ED51" i="41"/>
  <c r="EC31" i="41"/>
  <c r="EC28" i="41"/>
  <c r="ED18" i="41"/>
  <c r="EC95" i="41"/>
  <c r="EC68" i="41"/>
  <c r="EC75" i="41"/>
  <c r="EC27" i="41"/>
  <c r="EC17" i="41"/>
  <c r="ED12" i="41"/>
  <c r="EC49" i="41"/>
  <c r="EC41" i="41"/>
  <c r="ED15" i="41"/>
  <c r="EC44" i="41"/>
  <c r="EC39" i="41"/>
  <c r="EC42" i="41"/>
  <c r="EC47" i="41"/>
  <c r="EC30" i="41"/>
  <c r="EC32" i="41"/>
  <c r="EC63" i="41"/>
  <c r="EC70" i="41"/>
  <c r="EC36" i="41"/>
  <c r="ED98" i="41"/>
  <c r="EC46" i="41"/>
  <c r="EC15" i="41"/>
  <c r="EC33" i="41"/>
  <c r="EC23" i="41"/>
  <c r="ED95" i="41"/>
  <c r="ED46" i="41"/>
  <c r="EC26" i="41"/>
  <c r="ED30" i="41"/>
  <c r="ED16" i="41"/>
  <c r="ED28" i="41"/>
  <c r="EC50" i="41"/>
  <c r="EC73" i="41"/>
  <c r="ED94" i="41"/>
  <c r="ED69" i="41"/>
  <c r="ED97" i="41"/>
  <c r="EC76" i="41"/>
  <c r="EC38" i="41"/>
  <c r="EC48" i="41"/>
  <c r="EC22" i="41"/>
  <c r="EC69" i="41"/>
  <c r="EC35" i="41"/>
  <c r="DR82" i="41"/>
  <c r="EB82" i="41" s="1"/>
  <c r="DR66" i="41"/>
  <c r="EB66" i="41" s="1"/>
  <c r="EC18" i="41"/>
  <c r="DR53" i="41"/>
  <c r="EB53" i="41" s="1"/>
  <c r="ED25" i="41"/>
  <c r="EC97" i="41"/>
  <c r="ED90" i="41"/>
  <c r="ED39" i="41"/>
  <c r="EC53" i="41"/>
  <c r="EC59" i="41"/>
  <c r="EC60" i="41"/>
  <c r="EC74" i="41"/>
  <c r="EC65" i="41"/>
  <c r="EC21" i="41"/>
  <c r="ED34" i="41"/>
  <c r="ED68" i="41"/>
  <c r="ED60" i="41"/>
  <c r="EC55" i="41"/>
  <c r="EC52" i="41"/>
  <c r="EC77" i="41"/>
  <c r="EC81" i="41"/>
  <c r="EC61" i="41"/>
  <c r="EC66" i="41"/>
  <c r="EC13" i="41"/>
  <c r="ED54" i="41"/>
  <c r="ED29" i="41"/>
  <c r="EC57" i="41"/>
  <c r="EC54" i="41"/>
  <c r="EC94" i="41"/>
  <c r="EC78" i="41"/>
  <c r="EC82" i="41"/>
  <c r="EC89" i="41"/>
  <c r="EC62" i="41"/>
  <c r="ED20" i="41"/>
  <c r="EC24" i="41"/>
  <c r="ED52" i="41"/>
  <c r="EC58" i="41"/>
  <c r="EC56" i="41"/>
  <c r="EC64" i="41"/>
  <c r="DR38" i="41"/>
  <c r="EB38" i="41" s="1"/>
  <c r="ED96" i="41"/>
  <c r="ED42" i="41"/>
  <c r="ED14" i="41"/>
  <c r="EC84" i="41"/>
  <c r="ED78" i="41"/>
  <c r="ED93" i="41"/>
  <c r="ED88" i="41"/>
  <c r="ED62" i="41"/>
  <c r="ED59" i="41"/>
  <c r="ED49" i="41"/>
  <c r="ED13" i="41"/>
  <c r="EC96" i="41"/>
  <c r="ED72" i="41"/>
  <c r="ED23" i="41"/>
  <c r="EC99" i="41"/>
  <c r="EC79" i="41"/>
  <c r="ED73" i="41"/>
  <c r="ED38" i="41"/>
  <c r="DR96" i="41"/>
  <c r="EB96" i="41" s="1"/>
  <c r="DR94" i="41"/>
  <c r="EB94" i="41" s="1"/>
  <c r="DR95" i="41"/>
  <c r="EB95" i="41" s="1"/>
  <c r="DR70" i="41"/>
  <c r="EB70" i="41" s="1"/>
  <c r="DR69" i="41"/>
  <c r="EB69" i="41" s="1"/>
  <c r="DR71" i="41"/>
  <c r="EB71" i="41" s="1"/>
  <c r="DR68" i="41"/>
  <c r="EB68" i="41" s="1"/>
  <c r="DR67" i="41"/>
  <c r="EB67" i="41" s="1"/>
  <c r="DR72" i="41"/>
  <c r="EB72" i="41" s="1"/>
  <c r="DR26" i="41"/>
  <c r="EB26" i="41" s="1"/>
  <c r="DR22" i="41"/>
  <c r="EB22" i="41" s="1"/>
  <c r="DR25" i="41"/>
  <c r="EB25" i="41" s="1"/>
  <c r="DR21" i="41"/>
  <c r="EB21" i="41" s="1"/>
  <c r="DR23" i="41"/>
  <c r="EB23" i="41" s="1"/>
  <c r="DR20" i="41"/>
  <c r="EB20" i="41" s="1"/>
  <c r="DR19" i="41"/>
  <c r="EB19" i="41" s="1"/>
  <c r="DR27" i="41"/>
  <c r="EB27" i="41" s="1"/>
  <c r="DR24" i="41"/>
  <c r="EB24" i="41" s="1"/>
  <c r="ED48" i="41"/>
  <c r="ED79" i="41"/>
  <c r="ED33" i="41"/>
  <c r="ED17" i="41"/>
  <c r="DR88" i="41"/>
  <c r="EB88" i="41" s="1"/>
  <c r="DR86" i="41"/>
  <c r="EB86" i="41" s="1"/>
  <c r="DR61" i="41"/>
  <c r="EB61" i="41" s="1"/>
  <c r="DR52" i="41"/>
  <c r="EB52" i="41" s="1"/>
  <c r="DR57" i="41"/>
  <c r="EB57" i="41" s="1"/>
  <c r="DR33" i="41"/>
  <c r="EB33" i="41" s="1"/>
  <c r="ED21" i="41"/>
  <c r="ED70" i="41"/>
  <c r="ED99" i="41"/>
  <c r="ED82" i="41"/>
  <c r="ED77" i="41"/>
  <c r="ED92" i="41"/>
  <c r="ED66" i="41"/>
  <c r="ED53" i="41"/>
  <c r="ED41" i="41"/>
  <c r="EC92" i="41"/>
  <c r="ED55" i="41"/>
  <c r="ED19" i="41"/>
  <c r="DR97" i="41"/>
  <c r="EB97" i="41" s="1"/>
  <c r="DR99" i="41"/>
  <c r="EB99" i="41" s="1"/>
  <c r="DR98" i="41"/>
  <c r="EB98" i="41" s="1"/>
  <c r="ED76" i="41"/>
  <c r="ED44" i="41"/>
  <c r="DR74" i="41"/>
  <c r="EB74" i="41" s="1"/>
  <c r="DR73" i="41"/>
  <c r="EB73" i="41" s="1"/>
  <c r="DR76" i="41"/>
  <c r="EB76" i="41" s="1"/>
  <c r="DR75" i="41"/>
  <c r="EB75" i="41" s="1"/>
  <c r="EC80" i="41"/>
  <c r="DR42" i="41"/>
  <c r="EB42" i="41" s="1"/>
  <c r="DR41" i="41"/>
  <c r="EB41" i="41" s="1"/>
  <c r="DR39" i="41"/>
  <c r="EB39" i="41" s="1"/>
  <c r="DR43" i="41"/>
  <c r="EB43" i="41" s="1"/>
  <c r="DR40" i="41"/>
  <c r="EB40" i="41" s="1"/>
  <c r="DR29" i="41"/>
  <c r="EB29" i="41" s="1"/>
  <c r="DR28" i="41"/>
  <c r="EB28" i="41" s="1"/>
  <c r="DR18" i="41"/>
  <c r="EB18" i="41" s="1"/>
  <c r="DR17" i="41"/>
  <c r="EB17" i="41" s="1"/>
  <c r="ED31" i="41"/>
  <c r="DR87" i="41"/>
  <c r="EB87" i="41" s="1"/>
  <c r="ED80" i="41"/>
  <c r="DR90" i="41"/>
  <c r="EB90" i="41" s="1"/>
  <c r="DR13" i="41"/>
  <c r="EB13" i="41" s="1"/>
  <c r="DR14" i="41"/>
  <c r="EB14" i="41" s="1"/>
  <c r="DR12" i="41"/>
  <c r="EB12" i="41" s="1"/>
  <c r="ED36" i="41"/>
  <c r="ED37" i="41"/>
  <c r="DR84" i="41"/>
  <c r="EB84" i="41" s="1"/>
  <c r="DR77" i="41"/>
  <c r="EB77" i="41" s="1"/>
  <c r="DR92" i="41"/>
  <c r="EB92" i="41" s="1"/>
  <c r="DR89" i="41"/>
  <c r="EB89" i="41" s="1"/>
  <c r="DR65" i="41"/>
  <c r="EB65" i="41" s="1"/>
  <c r="DR60" i="41"/>
  <c r="EB60" i="41" s="1"/>
  <c r="DR54" i="41"/>
  <c r="EB54" i="41" s="1"/>
  <c r="DR32" i="41"/>
  <c r="EB32" i="41" s="1"/>
  <c r="DR37" i="41"/>
  <c r="EB37" i="41" s="1"/>
  <c r="ED26" i="41"/>
  <c r="ED58" i="41"/>
  <c r="EC91" i="41"/>
  <c r="DR30" i="41"/>
  <c r="EB30" i="41" s="1"/>
  <c r="DR31" i="41"/>
  <c r="EB31" i="41" s="1"/>
  <c r="ED86" i="41"/>
  <c r="ED81" i="41"/>
  <c r="ED87" i="41"/>
  <c r="ED61" i="41"/>
  <c r="ED57" i="41"/>
  <c r="EC88" i="41"/>
  <c r="ED71" i="41"/>
  <c r="ED56" i="41"/>
  <c r="DR83" i="41"/>
  <c r="EB83" i="41" s="1"/>
  <c r="EC90" i="41"/>
  <c r="ED75" i="41"/>
  <c r="ED43" i="41"/>
  <c r="DR80" i="41"/>
  <c r="EB80" i="41" s="1"/>
  <c r="EC93" i="41"/>
  <c r="ED63" i="41"/>
  <c r="ED84" i="41"/>
  <c r="ED35" i="41"/>
  <c r="DR15" i="41"/>
  <c r="EB15" i="41" s="1"/>
  <c r="DR16" i="41"/>
  <c r="EB16" i="41" s="1"/>
  <c r="DR91" i="41"/>
  <c r="EB91" i="41" s="1"/>
  <c r="DR81" i="41"/>
  <c r="EB81" i="41" s="1"/>
  <c r="DR78" i="41"/>
  <c r="EB78" i="41" s="1"/>
  <c r="DR93" i="41"/>
  <c r="EB93" i="41" s="1"/>
  <c r="DR62" i="41"/>
  <c r="EB62" i="41" s="1"/>
  <c r="DR59" i="41"/>
  <c r="EB59" i="41" s="1"/>
  <c r="DR55" i="41"/>
  <c r="EB55" i="41" s="1"/>
  <c r="DR58" i="41"/>
  <c r="EB58" i="41" s="1"/>
  <c r="DR35" i="41"/>
  <c r="EB35" i="41" s="1"/>
  <c r="DR34" i="41"/>
  <c r="EB34" i="41" s="1"/>
  <c r="ED22" i="41"/>
  <c r="ED50" i="41"/>
  <c r="EC87" i="41"/>
  <c r="ED83" i="41"/>
  <c r="ED89" i="41"/>
  <c r="ED85" i="41"/>
  <c r="ED91" i="41"/>
  <c r="ED65" i="41"/>
  <c r="ED45" i="41"/>
  <c r="EC85" i="41"/>
  <c r="ED67" i="41"/>
  <c r="EC98" i="41"/>
  <c r="EC83" i="41"/>
  <c r="ED74" i="41"/>
  <c r="ED40" i="41"/>
  <c r="DR64" i="41"/>
  <c r="EB64" i="41" s="1"/>
  <c r="EC86" i="41"/>
  <c r="DR50" i="41"/>
  <c r="EB50" i="41" s="1"/>
  <c r="DR46" i="41"/>
  <c r="EB46" i="41" s="1"/>
  <c r="DR49" i="41"/>
  <c r="EB49" i="41" s="1"/>
  <c r="DR45" i="41"/>
  <c r="EB45" i="41" s="1"/>
  <c r="DR47" i="41"/>
  <c r="EB47" i="41" s="1"/>
  <c r="DR44" i="41"/>
  <c r="EB44" i="41" s="1"/>
  <c r="DR48" i="41"/>
  <c r="EB48" i="41" s="1"/>
  <c r="ED47" i="41"/>
  <c r="ED24" i="41"/>
  <c r="ED64" i="41"/>
  <c r="ED32" i="41"/>
  <c r="DR79" i="41"/>
  <c r="EB79" i="41" s="1"/>
  <c r="DR85" i="41"/>
  <c r="EB85" i="41" s="1"/>
  <c r="DR63" i="41"/>
  <c r="EB63" i="41" s="1"/>
  <c r="DR56" i="41"/>
  <c r="EB56" i="41" s="1"/>
  <c r="DR36" i="41"/>
  <c r="EB36" i="41" s="1"/>
  <c r="EE51" i="41" l="1"/>
  <c r="EE18" i="41"/>
  <c r="EE20" i="41"/>
  <c r="EE54" i="41"/>
  <c r="EE62" i="41"/>
  <c r="EE43" i="41"/>
  <c r="EE30" i="41"/>
  <c r="EE53" i="41"/>
  <c r="EE60" i="41"/>
  <c r="EE12" i="41"/>
  <c r="EE97" i="41"/>
  <c r="EE26" i="41"/>
  <c r="EE16" i="41"/>
  <c r="EE79" i="41"/>
  <c r="EE24" i="41"/>
  <c r="EE34" i="41"/>
  <c r="EE82" i="41"/>
  <c r="EE27" i="41"/>
  <c r="EE95" i="41"/>
  <c r="EE19" i="41"/>
  <c r="EE94" i="41"/>
  <c r="EE80" i="41"/>
  <c r="EE69" i="41"/>
  <c r="EE25" i="41"/>
  <c r="EE32" i="41"/>
  <c r="EE46" i="41"/>
  <c r="EE56" i="41"/>
  <c r="EE40" i="41"/>
  <c r="EE99" i="41"/>
  <c r="EE58" i="41"/>
  <c r="EE28" i="41"/>
  <c r="EE39" i="41"/>
  <c r="EE52" i="41"/>
  <c r="EE68" i="41"/>
  <c r="EE15" i="41"/>
  <c r="EE63" i="41"/>
  <c r="EE22" i="41"/>
  <c r="EE55" i="41"/>
  <c r="EE78" i="41"/>
  <c r="EE29" i="41"/>
  <c r="EE76" i="41"/>
  <c r="EE21" i="41"/>
  <c r="EE59" i="41"/>
  <c r="EE92" i="41"/>
  <c r="EE73" i="41"/>
  <c r="EE72" i="41"/>
  <c r="EE66" i="41"/>
  <c r="EE64" i="41"/>
  <c r="EE96" i="41"/>
  <c r="EE77" i="41"/>
  <c r="EE38" i="41"/>
  <c r="EE93" i="41"/>
  <c r="EE81" i="41"/>
  <c r="EE35" i="41"/>
  <c r="EE83" i="41"/>
  <c r="EE36" i="41"/>
  <c r="EE90" i="41"/>
  <c r="EE98" i="41"/>
  <c r="EE61" i="41"/>
  <c r="EE17" i="41"/>
  <c r="EE71" i="41"/>
  <c r="EE47" i="41"/>
  <c r="EE50" i="41"/>
  <c r="EE91" i="41"/>
  <c r="EE74" i="41"/>
  <c r="EE86" i="41"/>
  <c r="EE33" i="41"/>
  <c r="EE13" i="41"/>
  <c r="EE14" i="41"/>
  <c r="EE45" i="41"/>
  <c r="EE65" i="41"/>
  <c r="EE84" i="41"/>
  <c r="EE87" i="41"/>
  <c r="EE75" i="41"/>
  <c r="EE44" i="41"/>
  <c r="EE57" i="41"/>
  <c r="EE88" i="41"/>
  <c r="EE67" i="41"/>
  <c r="EE70" i="41"/>
  <c r="EE23" i="41"/>
  <c r="EE49" i="41"/>
  <c r="EE42" i="41"/>
  <c r="EE85" i="41"/>
  <c r="EE89" i="41"/>
  <c r="EE37" i="41"/>
  <c r="EE31" i="41"/>
  <c r="EE41" i="41"/>
  <c r="EE48" i="41"/>
  <c r="DI99" i="41"/>
  <c r="DH99" i="41"/>
  <c r="DA99" i="41"/>
  <c r="CZ99" i="41"/>
  <c r="DI98" i="41"/>
  <c r="DH98" i="41"/>
  <c r="DA98" i="41"/>
  <c r="CZ98" i="41"/>
  <c r="DI97" i="41"/>
  <c r="DH97" i="41"/>
  <c r="DA97" i="41"/>
  <c r="CZ97" i="41"/>
  <c r="DI96" i="41"/>
  <c r="DH96" i="41"/>
  <c r="DA96" i="41"/>
  <c r="CZ96" i="41"/>
  <c r="DI95" i="41"/>
  <c r="DH95" i="41"/>
  <c r="DA95" i="41"/>
  <c r="CZ95" i="41"/>
  <c r="DI94" i="41"/>
  <c r="DH94" i="41"/>
  <c r="DA94" i="41"/>
  <c r="CZ94" i="41"/>
  <c r="DI93" i="41"/>
  <c r="DH93" i="41"/>
  <c r="DA93" i="41"/>
  <c r="CZ93" i="41"/>
  <c r="DI92" i="41"/>
  <c r="DH92" i="41"/>
  <c r="DA92" i="41"/>
  <c r="CZ92" i="41"/>
  <c r="DI91" i="41"/>
  <c r="DH91" i="41"/>
  <c r="DA91" i="41"/>
  <c r="CZ91" i="41"/>
  <c r="DI90" i="41"/>
  <c r="DH90" i="41"/>
  <c r="DA90" i="41"/>
  <c r="CZ90" i="41"/>
  <c r="DI89" i="41"/>
  <c r="DH89" i="41"/>
  <c r="DA89" i="41"/>
  <c r="CZ89" i="41"/>
  <c r="DI88" i="41"/>
  <c r="DH88" i="41"/>
  <c r="DA88" i="41"/>
  <c r="CZ88" i="41"/>
  <c r="DI87" i="41"/>
  <c r="DH87" i="41"/>
  <c r="DA87" i="41"/>
  <c r="CZ87" i="41"/>
  <c r="DI86" i="41"/>
  <c r="DH86" i="41"/>
  <c r="DA86" i="41"/>
  <c r="CZ86" i="41"/>
  <c r="DI85" i="41"/>
  <c r="DH85" i="41"/>
  <c r="DA85" i="41"/>
  <c r="CZ85" i="41"/>
  <c r="DI84" i="41"/>
  <c r="DH84" i="41"/>
  <c r="DA84" i="41"/>
  <c r="CZ84" i="41"/>
  <c r="DI83" i="41"/>
  <c r="DH83" i="41"/>
  <c r="DA83" i="41"/>
  <c r="CZ83" i="41"/>
  <c r="DI82" i="41"/>
  <c r="DH82" i="41"/>
  <c r="DA82" i="41"/>
  <c r="CZ82" i="41"/>
  <c r="DI81" i="41"/>
  <c r="DH81" i="41"/>
  <c r="DA81" i="41"/>
  <c r="CZ81" i="41"/>
  <c r="DI80" i="41"/>
  <c r="DH80" i="41"/>
  <c r="DA80" i="41"/>
  <c r="CZ80" i="41"/>
  <c r="DI79" i="41"/>
  <c r="DH79" i="41"/>
  <c r="DA79" i="41"/>
  <c r="CZ79" i="41"/>
  <c r="DI78" i="41"/>
  <c r="DH78" i="41"/>
  <c r="DA78" i="41"/>
  <c r="CZ78" i="41"/>
  <c r="DI77" i="41"/>
  <c r="DH77" i="41"/>
  <c r="DA77" i="41"/>
  <c r="CZ77" i="41"/>
  <c r="DI76" i="41"/>
  <c r="DH76" i="41"/>
  <c r="DA76" i="41"/>
  <c r="CZ76" i="41"/>
  <c r="DI75" i="41"/>
  <c r="DH75" i="41"/>
  <c r="DA75" i="41"/>
  <c r="CZ75" i="41"/>
  <c r="DI74" i="41"/>
  <c r="DH74" i="41"/>
  <c r="DA74" i="41"/>
  <c r="CZ74" i="41"/>
  <c r="DI73" i="41"/>
  <c r="DH73" i="41"/>
  <c r="DA73" i="41"/>
  <c r="CZ73" i="41"/>
  <c r="DI72" i="41"/>
  <c r="DH72" i="41"/>
  <c r="DA72" i="41"/>
  <c r="CZ72" i="41"/>
  <c r="DI71" i="41"/>
  <c r="DH71" i="41"/>
  <c r="DA71" i="41"/>
  <c r="CZ71" i="41"/>
  <c r="DI70" i="41"/>
  <c r="DH70" i="41"/>
  <c r="DA70" i="41"/>
  <c r="CZ70" i="41"/>
  <c r="DI69" i="41"/>
  <c r="DH69" i="41"/>
  <c r="DA69" i="41"/>
  <c r="CZ69" i="41"/>
  <c r="DI68" i="41"/>
  <c r="DH68" i="41"/>
  <c r="DA68" i="41"/>
  <c r="CZ68" i="41"/>
  <c r="DI67" i="41"/>
  <c r="DH67" i="41"/>
  <c r="DA67" i="41"/>
  <c r="CZ67" i="41"/>
  <c r="DI66" i="41"/>
  <c r="DH66" i="41"/>
  <c r="DA66" i="41"/>
  <c r="CZ66" i="41"/>
  <c r="DI65" i="41"/>
  <c r="DH65" i="41"/>
  <c r="DA65" i="41"/>
  <c r="CZ65" i="41"/>
  <c r="DI64" i="41"/>
  <c r="DH64" i="41"/>
  <c r="DA64" i="41"/>
  <c r="CZ64" i="41"/>
  <c r="DI63" i="41"/>
  <c r="DH63" i="41"/>
  <c r="DA63" i="41"/>
  <c r="CZ63" i="41"/>
  <c r="DI62" i="41"/>
  <c r="DH62" i="41"/>
  <c r="DA62" i="41"/>
  <c r="CZ62" i="41"/>
  <c r="DI61" i="41"/>
  <c r="DH61" i="41"/>
  <c r="DA61" i="41"/>
  <c r="CZ61" i="41"/>
  <c r="DI60" i="41"/>
  <c r="DH60" i="41"/>
  <c r="DA60" i="41"/>
  <c r="CZ60" i="41"/>
  <c r="DI59" i="41"/>
  <c r="DH59" i="41"/>
  <c r="DA59" i="41"/>
  <c r="CZ59" i="41"/>
  <c r="DI58" i="41"/>
  <c r="DH58" i="41"/>
  <c r="DA58" i="41"/>
  <c r="CZ58" i="41"/>
  <c r="DI57" i="41"/>
  <c r="DH57" i="41"/>
  <c r="DA57" i="41"/>
  <c r="CZ57" i="41"/>
  <c r="DI56" i="41"/>
  <c r="DH56" i="41"/>
  <c r="DA56" i="41"/>
  <c r="CZ56" i="41"/>
  <c r="DI55" i="41"/>
  <c r="DH55" i="41"/>
  <c r="DA55" i="41"/>
  <c r="CZ55" i="41"/>
  <c r="DI54" i="41"/>
  <c r="DH54" i="41"/>
  <c r="DA54" i="41"/>
  <c r="CZ54" i="41"/>
  <c r="DI53" i="41"/>
  <c r="DH53" i="41"/>
  <c r="DA53" i="41"/>
  <c r="CZ53" i="41"/>
  <c r="DI52" i="41"/>
  <c r="DH52" i="41"/>
  <c r="DA52" i="41"/>
  <c r="CZ52" i="41"/>
  <c r="DI51" i="41"/>
  <c r="DH51" i="41"/>
  <c r="DA51" i="41"/>
  <c r="CZ51" i="41"/>
  <c r="DI50" i="41"/>
  <c r="DH50" i="41"/>
  <c r="DA50" i="41"/>
  <c r="CZ50" i="41"/>
  <c r="DI49" i="41"/>
  <c r="DH49" i="41"/>
  <c r="DA49" i="41"/>
  <c r="CZ49" i="41"/>
  <c r="DI48" i="41"/>
  <c r="DH48" i="41"/>
  <c r="DA48" i="41"/>
  <c r="CZ48" i="41"/>
  <c r="DI47" i="41"/>
  <c r="DH47" i="41"/>
  <c r="DA47" i="41"/>
  <c r="CZ47" i="41"/>
  <c r="DI46" i="41"/>
  <c r="DH46" i="41"/>
  <c r="DA46" i="41"/>
  <c r="CZ46" i="41"/>
  <c r="DI45" i="41"/>
  <c r="DH45" i="41"/>
  <c r="DA45" i="41"/>
  <c r="CZ45" i="41"/>
  <c r="DI44" i="41"/>
  <c r="DH44" i="41"/>
  <c r="DA44" i="41"/>
  <c r="CZ44" i="41"/>
  <c r="DI43" i="41"/>
  <c r="DH43" i="41"/>
  <c r="DA43" i="41"/>
  <c r="CZ43" i="41"/>
  <c r="DI42" i="41"/>
  <c r="DH42" i="41"/>
  <c r="DA42" i="41"/>
  <c r="CZ42" i="41"/>
  <c r="DI41" i="41"/>
  <c r="DH41" i="41"/>
  <c r="DA41" i="41"/>
  <c r="CZ41" i="41"/>
  <c r="DI40" i="41"/>
  <c r="DH40" i="41"/>
  <c r="DA40" i="41"/>
  <c r="CZ40" i="41"/>
  <c r="DI39" i="41"/>
  <c r="DH39" i="41"/>
  <c r="DA39" i="41"/>
  <c r="CZ39" i="41"/>
  <c r="DI38" i="41"/>
  <c r="DH38" i="41"/>
  <c r="DA38" i="41"/>
  <c r="CZ38" i="41"/>
  <c r="DI37" i="41"/>
  <c r="DH37" i="41"/>
  <c r="DA37" i="41"/>
  <c r="CZ37" i="41"/>
  <c r="DI36" i="41"/>
  <c r="DH36" i="41"/>
  <c r="DA36" i="41"/>
  <c r="CZ36" i="41"/>
  <c r="DI35" i="41"/>
  <c r="DH35" i="41"/>
  <c r="DA35" i="41"/>
  <c r="CZ35" i="41"/>
  <c r="DI34" i="41"/>
  <c r="DH34" i="41"/>
  <c r="DA34" i="41"/>
  <c r="CZ34" i="41"/>
  <c r="DI33" i="41"/>
  <c r="DH33" i="41"/>
  <c r="DA33" i="41"/>
  <c r="CZ33" i="41"/>
  <c r="DI32" i="41"/>
  <c r="DH32" i="41"/>
  <c r="DA32" i="41"/>
  <c r="CZ32" i="41"/>
  <c r="DI31" i="41"/>
  <c r="DH31" i="41"/>
  <c r="DA31" i="41"/>
  <c r="CZ31" i="41"/>
  <c r="DI30" i="41"/>
  <c r="DH30" i="41"/>
  <c r="DA30" i="41"/>
  <c r="CZ30" i="41"/>
  <c r="DI29" i="41"/>
  <c r="DH29" i="41"/>
  <c r="DA29" i="41"/>
  <c r="CZ29" i="41"/>
  <c r="DI28" i="41"/>
  <c r="DH28" i="41"/>
  <c r="DA28" i="41"/>
  <c r="CZ28" i="41"/>
  <c r="DI27" i="41"/>
  <c r="DH27" i="41"/>
  <c r="DA27" i="41"/>
  <c r="CZ27" i="41"/>
  <c r="DI26" i="41"/>
  <c r="DH26" i="41"/>
  <c r="DA26" i="41"/>
  <c r="CZ26" i="41"/>
  <c r="DI25" i="41"/>
  <c r="DH25" i="41"/>
  <c r="DA25" i="41"/>
  <c r="CZ25" i="41"/>
  <c r="DI24" i="41"/>
  <c r="DH24" i="41"/>
  <c r="DA24" i="41"/>
  <c r="CZ24" i="41"/>
  <c r="DI23" i="41"/>
  <c r="DH23" i="41"/>
  <c r="DA23" i="41"/>
  <c r="CZ23" i="41"/>
  <c r="DI22" i="41"/>
  <c r="DH22" i="41"/>
  <c r="DA22" i="41"/>
  <c r="CZ22" i="41"/>
  <c r="DI21" i="41"/>
  <c r="DH21" i="41"/>
  <c r="DA21" i="41"/>
  <c r="CZ21" i="41"/>
  <c r="DI20" i="41"/>
  <c r="DH20" i="41"/>
  <c r="DA20" i="41"/>
  <c r="CZ20" i="41"/>
  <c r="DI19" i="41"/>
  <c r="DH19" i="41"/>
  <c r="DA19" i="41"/>
  <c r="CZ19" i="41"/>
  <c r="DI18" i="41"/>
  <c r="DH18" i="41"/>
  <c r="DA18" i="41"/>
  <c r="CZ18" i="41"/>
  <c r="DI17" i="41"/>
  <c r="DH17" i="41"/>
  <c r="DA17" i="41"/>
  <c r="CZ17" i="41"/>
  <c r="DI16" i="41"/>
  <c r="DH16" i="41"/>
  <c r="DA16" i="41"/>
  <c r="CZ16" i="41"/>
  <c r="DI15" i="41"/>
  <c r="DH15" i="41"/>
  <c r="DA15" i="41"/>
  <c r="CZ15" i="41"/>
  <c r="DI14" i="41"/>
  <c r="DH14" i="41"/>
  <c r="DA14" i="41"/>
  <c r="CZ14" i="41"/>
  <c r="DI13" i="41"/>
  <c r="DH13" i="41"/>
  <c r="DA13" i="41"/>
  <c r="CZ13" i="41"/>
  <c r="DI12" i="41"/>
  <c r="DH12" i="41"/>
  <c r="CZ12" i="41"/>
  <c r="DA12" i="41"/>
  <c r="CA13" i="41" l="1"/>
  <c r="CA14" i="41"/>
  <c r="CA15" i="41"/>
  <c r="CA16" i="41"/>
  <c r="CA17" i="41"/>
  <c r="CA18" i="41"/>
  <c r="CA19" i="41"/>
  <c r="CA20" i="41"/>
  <c r="CA21" i="41"/>
  <c r="CA22" i="41"/>
  <c r="CA23" i="41"/>
  <c r="CA24" i="41"/>
  <c r="CA25" i="41"/>
  <c r="CA26" i="41"/>
  <c r="CA27" i="41"/>
  <c r="CA28" i="41"/>
  <c r="CA29" i="41"/>
  <c r="CA30" i="41"/>
  <c r="CA31" i="41"/>
  <c r="CA32" i="41"/>
  <c r="CA33" i="41"/>
  <c r="CA34" i="41"/>
  <c r="CA35" i="41"/>
  <c r="CA36" i="41"/>
  <c r="CA37" i="41"/>
  <c r="CA38" i="41"/>
  <c r="CA39" i="41"/>
  <c r="CA40" i="41"/>
  <c r="CA41" i="41"/>
  <c r="CA42" i="41"/>
  <c r="CA43" i="41"/>
  <c r="CA44" i="41"/>
  <c r="CA45" i="41"/>
  <c r="CA46" i="41"/>
  <c r="CA47" i="41"/>
  <c r="CA48" i="41"/>
  <c r="CA49" i="41"/>
  <c r="CA50" i="41"/>
  <c r="CA51" i="41"/>
  <c r="CA52" i="41"/>
  <c r="CA53" i="41"/>
  <c r="CA54" i="41"/>
  <c r="CA55" i="41"/>
  <c r="CA56" i="41"/>
  <c r="CA57" i="41"/>
  <c r="CA58" i="41"/>
  <c r="CA59" i="41"/>
  <c r="CA60" i="41"/>
  <c r="CA61" i="41"/>
  <c r="CA62" i="41"/>
  <c r="CA63" i="41"/>
  <c r="CA64" i="41"/>
  <c r="CA65" i="41"/>
  <c r="CA66" i="41"/>
  <c r="CA67" i="41"/>
  <c r="CA68" i="41"/>
  <c r="CA69" i="41"/>
  <c r="CA70" i="41"/>
  <c r="CA71" i="41"/>
  <c r="CA72" i="41"/>
  <c r="CA73" i="41"/>
  <c r="CA74" i="41"/>
  <c r="CA75" i="41"/>
  <c r="CA76" i="41"/>
  <c r="CA77" i="41"/>
  <c r="CA78" i="41"/>
  <c r="CA79" i="41"/>
  <c r="CA80" i="41"/>
  <c r="CA81" i="41"/>
  <c r="CA82" i="41"/>
  <c r="CA83" i="41"/>
  <c r="CA84" i="41"/>
  <c r="CA85" i="41"/>
  <c r="CA86" i="41"/>
  <c r="CA87" i="41"/>
  <c r="CA88" i="41"/>
  <c r="CA89" i="41"/>
  <c r="CA90" i="41"/>
  <c r="CA91" i="41"/>
  <c r="CA92" i="41"/>
  <c r="CA93" i="41"/>
  <c r="CA94" i="41"/>
  <c r="CA95" i="41"/>
  <c r="CA96" i="41"/>
  <c r="CA97" i="41"/>
  <c r="CA98" i="41"/>
  <c r="CA99" i="41"/>
  <c r="CA12" i="4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<sst xmlns="http://schemas.openxmlformats.org/spreadsheetml/2006/main" count="6035" uniqueCount="1572">
  <si>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</si>
  <si>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</si>
  <si>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</si>
  <si>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</si>
  <si>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</si>
  <si>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</si>
  <si>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</si>
  <si>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</si>
  <si>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</si>
  <si>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</si>
  <si>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</si>
  <si>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</si>
  <si>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</si>
  <si>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</si>
  <si>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</si>
  <si>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</si>
  <si>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</si>
  <si>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</si>
  <si>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</si>
  <si>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</si>
  <si>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</si>
  <si>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</si>
  <si>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</si>
  <si>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</si>
  <si>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</si>
  <si>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</si>
  <si>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</si>
  <si>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</si>
  <si>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</si>
  <si>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</si>
  <si>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</si>
  <si>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</si>
  <si>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</si>
  <si>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</si>
  <si>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</si>
  <si>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</si>
  <si>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</si>
  <si>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</si>
  <si>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</si>
  <si>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</si>
  <si>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</si>
  <si>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</si>
  <si>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</si>
  <si>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</si>
  <si>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</si>
  <si>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</si>
  <si>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</si>
  <si>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</si>
  <si>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</si>
  <si>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</si>
  <si>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</si>
  <si>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</si>
  <si>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</si>
  <si>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</si>
  <si>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</si>
  <si>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</si>
  <si>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</si>
  <si>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</si>
  <si>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</si>
  <si>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</si>
  <si>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</si>
  <si>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</si>
  <si>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</si>
  <si>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</si>
  <si>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</si>
  <si>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</si>
  <si>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</si>
  <si>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</si>
  <si>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</si>
  <si>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</si>
  <si>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</si>
  <si>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</si>
  <si>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</si>
  <si>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</si>
  <si>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</si>
  <si>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</si>
  <si>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</si>
  <si>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</si>
  <si>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</si>
  <si>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</si>
  <si>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</si>
  <si>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</si>
  <si>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</si>
  <si>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</si>
  <si>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</si>
  <si>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</si>
  <si>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</si>
  <si>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</si>
  <si>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</si>
  <si>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</si>
  <si>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</si>
  <si>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</si>
  <si>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</si>
  <si>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</si>
  <si>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</si>
  <si>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</si>
  <si>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</si>
  <si>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</si>
  <si>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</si>
  <si>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</si>
  <si>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</si>
  <si>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</si>
  <si>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</si>
  <si>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</si>
  <si>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</si>
  <si>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</si>
  <si>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</si>
  <si>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</si>
  <si>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</si>
  <si>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</si>
  <si>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</si>
  <si>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</si>
  <si>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</si>
  <si>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</si>
  <si>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</si>
  <si>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</si>
  <si>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</si>
  <si>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</si>
  <si>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</si>
  <si>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</si>
  <si>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</si>
  <si>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</si>
  <si>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</si>
  <si>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</si>
  <si>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</si>
  <si>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</si>
  <si>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</si>
  <si>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</si>
  <si>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</si>
  <si>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</si>
  <si>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</si>
  <si>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</si>
  <si>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</si>
  <si>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</si>
  <si>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</si>
  <si>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</si>
  <si>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</si>
  <si>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</si>
  <si>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</si>
  <si>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</si>
  <si>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</si>
  <si>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</si>
  <si>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</si>
  <si>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</si>
  <si>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</si>
  <si>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</si>
  <si>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</si>
  <si>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</si>
  <si>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</si>
  <si>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</si>
  <si>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</si>
  <si>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</si>
  <si>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</si>
  <si>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</si>
  <si>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</si>
  <si>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</si>
  <si>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</si>
  <si>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</si>
  <si>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</si>
  <si>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</si>
  <si>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</si>
  <si>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</si>
  <si>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</si>
  <si>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</si>
  <si>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</si>
  <si>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</si>
  <si>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</si>
  <si>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</si>
  <si>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</si>
  <si>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</si>
  <si>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</si>
  <si>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</si>
  <si>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</si>
  <si>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</si>
  <si>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</si>
  <si>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</si>
  <si>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</si>
  <si>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</si>
  <si>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</si>
  <si>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</si>
  <si>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</si>
  <si>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</si>
  <si>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</si>
  <si>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</si>
  <si>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</si>
  <si>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</si>
  <si>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</si>
  <si>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</si>
  <si>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</si>
  <si>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</si>
  <si>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</si>
  <si>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</si>
  <si>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</si>
  <si>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</si>
  <si>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</si>
  <si>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</si>
  <si>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</si>
  <si>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</si>
  <si>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</si>
  <si>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</si>
  <si>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</si>
  <si>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</si>
  <si>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</si>
  <si>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</si>
  <si>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</si>
  <si>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</si>
  <si>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</si>
  <si>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</si>
  <si>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</si>
  <si>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</si>
  <si>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</si>
  <si>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</si>
  <si>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</si>
  <si>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</si>
  <si>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</si>
  <si>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</si>
  <si>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</si>
  <si>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</si>
  <si>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</si>
  <si>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</si>
  <si>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</si>
  <si>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</si>
  <si>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</si>
  <si>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</si>
  <si>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</si>
  <si>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</si>
  <si>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</si>
  <si>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</si>
  <si>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</si>
  <si>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</si>
  <si>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</si>
  <si>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</si>
  <si>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</si>
  <si>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</si>
  <si>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</si>
  <si>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</si>
  <si>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</si>
  <si>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</si>
  <si>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</si>
  <si>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</si>
  <si>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</si>
  <si>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</si>
  <si>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</si>
  <si>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</si>
  <si>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</si>
  <si>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</si>
  <si>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</si>
  <si>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</si>
  <si>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</si>
  <si>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</si>
  <si>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</si>
  <si>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</si>
  <si>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</si>
  <si>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</si>
  <si>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</si>
  <si>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</si>
  <si>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</si>
  <si>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</si>
  <si>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</si>
  <si>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</si>
  <si>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</si>
  <si>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</si>
  <si>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</si>
  <si>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No. Riesgos</t>
  </si>
  <si>
    <t>Total General</t>
  </si>
  <si>
    <t>Total Corrupción</t>
  </si>
  <si>
    <t>Total Gestión de procesos</t>
  </si>
  <si>
    <t>Tipo de Riesgo</t>
  </si>
  <si>
    <t>%</t>
  </si>
  <si>
    <t>IMPACTO</t>
  </si>
  <si>
    <t>PROBABILIDAD</t>
  </si>
  <si>
    <t>Bajo</t>
  </si>
  <si>
    <t>Alto</t>
  </si>
  <si>
    <t>Extremo</t>
  </si>
  <si>
    <t>Control Disciplinario</t>
  </si>
  <si>
    <t>Evaluación del Sistema de Control Interno</t>
  </si>
  <si>
    <t>Gestión Financiera</t>
  </si>
  <si>
    <t>Gestión Jurídica</t>
  </si>
  <si>
    <t>Número de riesgos</t>
  </si>
  <si>
    <t>VALORACIÓN ANTES DE CONTROLES (Número de riesgos)</t>
  </si>
  <si>
    <t>VALORACIÓN DESPUÉS DE CONTROLES (Número de riesgos)</t>
  </si>
  <si>
    <t>7868 Desarrollo institucional para una gestión pública eficiente</t>
  </si>
  <si>
    <t>Proyecto de inversión</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</si>
  <si>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</si>
  <si>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</si>
  <si>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</si>
  <si>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</si>
  <si>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</si>
  <si>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</si>
  <si>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</si>
  <si>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</si>
  <si>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</si>
  <si>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</si>
  <si>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</si>
  <si>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Descripción del riesgo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</si>
  <si>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</si>
  <si>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</si>
  <si>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</si>
  <si>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</si>
  <si>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</si>
  <si>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</si>
  <si>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</si>
  <si>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</si>
  <si>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</si>
  <si>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</si>
  <si>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</si>
  <si>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</si>
  <si>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</si>
  <si>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</si>
  <si>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</si>
  <si>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</si>
  <si>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Acciones contingencia</t>
  </si>
  <si>
    <t>Responsable de ejecución (acciones contingencia)</t>
  </si>
  <si>
    <t>Producto (acciones contingencia)</t>
  </si>
  <si>
    <t>Baja (2)</t>
  </si>
  <si>
    <t>Leve (1)</t>
  </si>
  <si>
    <t>Muy baja (1)</t>
  </si>
  <si>
    <t>Media (3)</t>
  </si>
  <si>
    <t>Alta (4)</t>
  </si>
  <si>
    <t>Muy alta (5)</t>
  </si>
  <si>
    <t>Posibilidad de afectación reputacional</t>
  </si>
  <si>
    <t>Posibilidad de afectación económica (o presupuestal)</t>
  </si>
  <si>
    <t>Oficina de Alta Consejería Distrital de Tecnologías de Información y Comunicaciones - TIC</t>
  </si>
  <si>
    <t>Oficina de Alta Consejería de Paz, Víctimas y Reconciliación</t>
  </si>
  <si>
    <t>Oficina Consejería de Comunicaciones</t>
  </si>
  <si>
    <t>Oficina de Tecnologías de la Información y las Comunicaciones</t>
  </si>
  <si>
    <t>Oficina de Control Interno</t>
  </si>
  <si>
    <t>xxx</t>
  </si>
  <si>
    <t xml:space="preserve"> </t>
  </si>
  <si>
    <t>Usuarios, productos y prácticas</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</si>
  <si>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</si>
  <si>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</si>
  <si>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</si>
  <si>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</si>
  <si>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</si>
  <si>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</si>
  <si>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 xml:space="preserve">
Análisis antes de controles
</t>
  </si>
  <si>
    <t xml:space="preserve">Identificación del riesgo
</t>
  </si>
  <si>
    <t>Fraude interno</t>
  </si>
  <si>
    <t xml:space="preserve">- Ningún otro proceso en el Sistema de Gestión de Calidad
</t>
  </si>
  <si>
    <t>Reducir</t>
  </si>
  <si>
    <t>Ejecución y administración de procesos</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</si>
  <si>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</si>
  <si>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</si>
  <si>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</si>
  <si>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</si>
  <si>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</si>
  <si>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</si>
  <si>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</si>
  <si>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</si>
  <si>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</si>
  <si>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</si>
  <si>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Identificación del riesgo
Tratamiento del riesgo</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</si>
  <si>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</si>
  <si>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</si>
  <si>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</si>
  <si>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</si>
  <si>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</si>
  <si>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</si>
  <si>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</si>
  <si>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</si>
  <si>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</si>
  <si>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</si>
  <si>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</si>
  <si>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</si>
  <si>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</si>
  <si>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</si>
  <si>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</si>
  <si>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</si>
  <si>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</si>
  <si>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</si>
  <si>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</si>
  <si>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</si>
  <si>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</si>
  <si>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</si>
  <si>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</si>
  <si>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Tratamiento del riesgo</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</si>
  <si>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</si>
  <si>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</si>
  <si>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</si>
  <si>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</si>
  <si>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</si>
  <si>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</si>
  <si>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</si>
  <si>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</si>
  <si>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</si>
  <si>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</si>
  <si>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xml:space="preserve">- Presiones o motivaciones individuales, sociales o colectivas que inciten a realizar conductas contrarias al deber ser.
- Presión o exigencias por parte de personas interesadas o motivación individual en el resultado del proceso disciplinario.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</si>
  <si>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</si>
  <si>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</si>
  <si>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Identificación del riesgo
Análisis antes de controles
Tratamiento del riesgo</t>
  </si>
  <si>
    <t xml:space="preserve">- Pérdida de credibilidad institucional
- Desbalance de línea en planta de producción
</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</si>
  <si>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</si>
  <si>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xml:space="preserve">
Análisis antes de controles
Tratamiento del riesgo</t>
  </si>
  <si>
    <t>Fallas tecnológicas</t>
  </si>
  <si>
    <t xml:space="preserve">- Constante cambio en la normatividad y exceso de la misma.
</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</si>
  <si>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</si>
  <si>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</si>
  <si>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</si>
  <si>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</si>
  <si>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</si>
  <si>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</si>
  <si>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</si>
  <si>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</si>
  <si>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</si>
  <si>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</si>
  <si>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Posibilidad de afectación reputacional por no lograr fortalecer la administración y la gestión pública distrital, debido a deficiencias al planificar, diseñar y/o ejecutar los cursos y/o diplomados de formación</t>
  </si>
  <si>
    <t xml:space="preserve">- Procesos misionales en el Sistema de Gestión de Calidad
</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</si>
  <si>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</si>
  <si>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</si>
  <si>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</si>
  <si>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</si>
  <si>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</si>
  <si>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</si>
  <si>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</si>
  <si>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</si>
  <si>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</si>
  <si>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</si>
  <si>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 Dificultad en la articulación de actividades comunes a las dependencias.
</t>
  </si>
  <si>
    <t>5. Fortalecer la prestación del servicio a la ciudadanía con oportunidad, eficiencia y transparencia, a través del uso de la tecnología y la cualificación de los servidores.</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</si>
  <si>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</si>
  <si>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</si>
  <si>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xml:space="preserve">- Desconocimiento por parte de algunos funcionarios acerca de las funciones de la entidad y elementos de la plataforma estratégica.
</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</si>
  <si>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</si>
  <si>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</si>
  <si>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</si>
  <si>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</si>
  <si>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xml:space="preserve">- Presiones o motivaciones de los ciudadanos que incitan al servidor público a realizar conductas contrarias al deber ser.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</si>
  <si>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</si>
  <si>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</si>
  <si>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</si>
  <si>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</si>
  <si>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</si>
  <si>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</si>
  <si>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xml:space="preserve">- Alta rotación de personal generando retrasos en la curva de aprendizaje.
- Debilidades en la comunicación clara y unificada en diferentes niveles de la entidad.
</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</si>
  <si>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</si>
  <si>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</si>
  <si>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</si>
  <si>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</si>
  <si>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</si>
  <si>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Posibilidad de afectación económica (o presupuestal) por información inconsistente en los cobros a las entidades, debido a errores (fallas o deficiencias) en la elaboración de facturas por el uso de los espacios de los CADE y SuperCADE</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</si>
  <si>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</si>
  <si>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</si>
  <si>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</si>
  <si>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</si>
  <si>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</si>
  <si>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</si>
  <si>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</si>
  <si>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</si>
  <si>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</si>
  <si>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</si>
  <si>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</si>
  <si>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Identificación del riesgo
Análisis antes de controles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</si>
  <si>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</si>
  <si>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</si>
  <si>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</si>
  <si>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</si>
  <si>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</si>
  <si>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</si>
  <si>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</si>
  <si>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</si>
  <si>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</si>
  <si>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</si>
  <si>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</si>
  <si>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</si>
  <si>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ya que las actividades de control preventivas son fuertes y mitigan la mayoría de las causas. El riesgo no disminuye el impacto.</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</si>
  <si>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</si>
  <si>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</si>
  <si>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Incumplimiento de los tiempos de entrega por parte del prestador de servicio postal.
</t>
  </si>
  <si>
    <t xml:space="preserve">- Cambios de estructura organizacional que afecten el desempeño del proceso de gestión documental.
- Altos costos de la tecnología.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</si>
  <si>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</si>
  <si>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</si>
  <si>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</si>
  <si>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</si>
  <si>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</si>
  <si>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</si>
  <si>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</si>
  <si>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</si>
  <si>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</si>
  <si>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</si>
  <si>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</si>
  <si>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</si>
  <si>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</si>
  <si>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</si>
  <si>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</si>
  <si>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</si>
  <si>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</si>
  <si>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</si>
  <si>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</si>
  <si>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</si>
  <si>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</si>
  <si>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</si>
  <si>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</si>
  <si>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Director(a) Distrital de Relaciones Internacionales</t>
  </si>
  <si>
    <t xml:space="preserve">- Falta de continuidad en los programas y proyectos entre administraciones
</t>
  </si>
  <si>
    <t xml:space="preserve">- Pérdida de confianza por parte de los actores Internacionales y por lo tanto Bogotá pierde relevancia en dicho ámbito.
</t>
  </si>
  <si>
    <t>Posibilidad de afectación económica (o presupuestal) por sanción de un ente de control, debido a fallas o deficiencias en el otorgamiento de la Atención o Ayuda Humanitaria Inmediata</t>
  </si>
  <si>
    <t>1. Implementar estrategias y acciones que aporten a la construcción de la paz, la reparación, la memoria y la reconciliación en Bogotá región.</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</si>
  <si>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</si>
  <si>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</si>
  <si>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</si>
  <si>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</si>
  <si>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</si>
  <si>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</si>
  <si>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</si>
  <si>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</si>
  <si>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Operacionales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</si>
  <si>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</si>
  <si>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Subsecretaria Distrital de Fortalecimiento Institucional
- Gerente del Proyecto
- Gerente del Proyecto
- Subsecretaria Distrital de Fortalecimiento Institucional</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</si>
  <si>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</si>
  <si>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</si>
  <si>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</si>
  <si>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</si>
  <si>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</si>
  <si>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</si>
  <si>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</si>
  <si>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Jefe de Oficina Jurídica</t>
  </si>
  <si>
    <t>Oficina Jurídica</t>
  </si>
  <si>
    <t>Jefe Oficina de Control Disciplinario Interno</t>
  </si>
  <si>
    <t>Oficina de Control Disciplinario Interno</t>
  </si>
  <si>
    <t>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t>
  </si>
  <si>
    <t>Evaluación</t>
  </si>
  <si>
    <t>Adelantar los procesos disciplinarios en etapa de instrucción
Adelantar los procesos disciplinarios en etapa de juzgamiento ordinario o verbal
Adelantar los procesos disciplinarios en etapa de segunda instancia
Adelantar los procesos disciplinarios según el procedimiento ordinario (Ley 734 de 2002)</t>
  </si>
  <si>
    <t>Adelantar los procesos disciplinarios en etapa de instrucción
Adelantar los procesos disciplinarios según el procedimiento ordinario (Ley 734 de 2002)</t>
  </si>
  <si>
    <t>Blancos borrar si 54</t>
  </si>
  <si>
    <t>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t>
  </si>
  <si>
    <t>Ejecutar las auditorías internas de gestión, seguimientos y realizar informes de ley </t>
  </si>
  <si>
    <t>Fortalecimiento de la Gestión Pública</t>
  </si>
  <si>
    <t>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t>
  </si>
  <si>
    <t>Diseñar y emitir lineamientos, desarrollar estrategias, brindar, prestar servicios y realizar análisis, estudios e investigaciones para el fortalecimiento de la gestión pública distrital</t>
  </si>
  <si>
    <t>El proceso estima que el riesgo se ubica en una zona baja, debido a que los controles establecidos son adecuados, ubicando el riesgo en la escala de probabilidad más baja, y ante su materialización, podrían disminuirse los efectos, aplicando las acciones de contingencia.</t>
  </si>
  <si>
    <t xml:space="preserve">Diseñar y emitir lineamientos, desarrollar estrategias, brindar, prestar servicios y realizar análisis, estudios e investigaciones para el fortalecimiento de la gestión pública distrital																																																		</t>
  </si>
  <si>
    <t xml:space="preserve">- Visitas guiadas en el Archivo de Bogotá (OPA)
</t>
  </si>
  <si>
    <t xml:space="preserve">Diseñar y emitir lineamientos, desarrollar estrategias, brindar, prestar servicios y realizar análisis, estudios e investigaciones para el fortalecimiento de la gestión pública distrital																																																																																															</t>
  </si>
  <si>
    <t>Fortalecimiento Institucional</t>
  </si>
  <si>
    <t>Gestión de Alianzas e Internacionalización de Bogotá</t>
  </si>
  <si>
    <t>Gestión de Contratación</t>
  </si>
  <si>
    <t>Apoyo</t>
  </si>
  <si>
    <t>Desarrollar las actividades de Interventoría y/o supervisión</t>
  </si>
  <si>
    <t>Tramitar la liquidación y/o terminación del contrato o convenio (si a ello hubiere lugar)</t>
  </si>
  <si>
    <t>Gestionar las garantías contractuales</t>
  </si>
  <si>
    <t>Inicia con el ingreso de bienes al inventario de la entidad, continúa con su asignación, aseguramiento, mantenimiento y control, termina con su clasificación y baja.</t>
  </si>
  <si>
    <t>Administrar los Inventarios de bienes de la entidad.</t>
  </si>
  <si>
    <t>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t>
  </si>
  <si>
    <t>Administrar los servicios de apoyo logístico a la gestión de la Entidad</t>
  </si>
  <si>
    <t>Posibilidad de afectación reputacional por pérdida de credibilidad en la atención a las solicitudes de servicios administrativos, debido a errores (fallas o deficiencias) en la prestación de servicios administrativos.</t>
  </si>
  <si>
    <t xml:space="preserve">- Cambios en las plataformas tecnológicas, fallas en software, hardware e infraestructura externa o ataques informáticos generando  pérdidas de información.
- Riesgos de daño a la infraestructura física de la entidad por situaciones de orden público y/o desastres naturales, que afectan la continuidad de prestación de servicios de la entidad.
</t>
  </si>
  <si>
    <t>Manejar y controlar los recursos de la caja menor</t>
  </si>
  <si>
    <t>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</si>
  <si>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Gestionar requerimientos, necesidades y/o solicitudes tecnológicas.
Fase (Producto): Servicios de Información para la implementación de la Estrategia de Gobierno digital - Proyecto de inversión 7872 "Transformación Digital y gestión TIC "</t>
  </si>
  <si>
    <t xml:space="preserve">- Incumplimientos en ejecución de contratos de mantenimiento de la Infraestructura tecnológica.
- Deficiencia en la atención del servicio de mesa de ayuda.
- Falla en los equipos que soportan Infraestructura tecnológica.
- Obsolescencia tecnológica.
</t>
  </si>
  <si>
    <t xml:space="preserve">- Falta de continuidad del personal por cambios de gobierno.
- Ataques cibernéticos.
</t>
  </si>
  <si>
    <t>Gestionar requerimientos, necesidades y/o solicitudes tecnológicas.</t>
  </si>
  <si>
    <t>Planear y administrar la gestión documental institucional</t>
  </si>
  <si>
    <t xml:space="preserve">- Falta de actualización de algunos sistemas (interfaz, accesibilidad, disponibilidad) que interactúan con los procesos.
</t>
  </si>
  <si>
    <t xml:space="preserve">- Falta de actualización de algunos sistemas (interfaz, accesibilidad, disponibilidad) que interactúan con los procesos.
- Falta de Coherencia entre lo documentado en los procesos y la ejecución.
</t>
  </si>
  <si>
    <t>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</si>
  <si>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xml:space="preserve">- Cambios de estructura organizacional que afecten el desempeño del proceso de gestión documental.
- Constante actualización de directrices y normas  Nacionales y Distritales aplicables al proceso.
- Altos costos de la tecnología.  
</t>
  </si>
  <si>
    <t>Gestión del Conocimiento</t>
  </si>
  <si>
    <t>Gestión del Talento Humano</t>
  </si>
  <si>
    <t>Gestión Estratégica de Comunicación e Información</t>
  </si>
  <si>
    <t>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</si>
  <si>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</si>
  <si>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</si>
  <si>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 xml:space="preserve">- Pérdida de credibilidad.
- Perdida de confianza interna en la administración.
- Desconfianza en los productos desarrollados por la administración distrital.
- Desinformación
- Pérdida de imagen externa.
- Inconformidad de la ciudadanía con la información que se presenta de la gestión del distrito.
- La administración distrital no logra comunicar de manera eficiente y localizada sus acciones de gobierno.
</t>
  </si>
  <si>
    <t>Adelantar las actividades necesarias para la publicación de información en los portales y micrositios web de la Secretaría General.</t>
  </si>
  <si>
    <t>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t>
  </si>
  <si>
    <t>Subdirector(a) Financiero(a)</t>
  </si>
  <si>
    <t>7. Mejorar la oportunidad en la ejecución de los recursos, a través del fortalecimiento de una cultura financiera, para lograr una gestión pública efectiva.</t>
  </si>
  <si>
    <t>Elaborar y revisar los actos administrativos que deba suscribir la entidad</t>
  </si>
  <si>
    <t>Emitir los conceptos jurídicos que sean competencia de la Secretaria General, o que surjan en desarrollo de sus funciones</t>
  </si>
  <si>
    <t>Gobierno Abierto y Relacionamiento con la Ciudadanía</t>
  </si>
  <si>
    <t>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t>
  </si>
  <si>
    <t>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t>
  </si>
  <si>
    <t>Estructurar canales de relacionamiento con la ciudadanía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</si>
  <si>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relacionamiento con la ciudadanía, debido a errores (fallas o deficiencias) en el diseño y estructuración de estos</t>
  </si>
  <si>
    <t xml:space="preserve">- Dificultades en la coordinación entre las administraciones locales, distritales y nacionales para la prestación de servicios o ejecución de programas.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</si>
  <si>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relacionamiento con la ciudadanía.
</t>
  </si>
  <si>
    <t>Administrar canales de relacionamiento con la ciudadanía
Fase (componente): Documentos de lineamientos técnicos</t>
  </si>
  <si>
    <t>Posibilidad de afectación reputacional por información inconsistente, debido a errores (fallas o deficiencias) en el seguimiento a la gestión de las entidades participantes en los medios de interacción de la Red CADE</t>
  </si>
  <si>
    <t xml:space="preserve">- La información necesaria en relación con la normatividad nacional y distrital, para el seguimiento a la gestión de las entidades participantes en las estrategias para el relacionamiento con la Ciudadanía, no es suficiente, clara, completa o de calidad.
</t>
  </si>
  <si>
    <t>Posibilidad de afectación reputacional por inconformidad de los usuarios (entidades) del sistema distrital para la gestión de peticiones, debido a incumplimiento parcial de compromisos en la atención de soporte funcional en los tiempos promedio definidos</t>
  </si>
  <si>
    <t>Administrar canales de relacionamiento con la ciudadanía</t>
  </si>
  <si>
    <t>Medir y analizar la calidad en la prestación del servicio en los canales de relacionamiento con la Ciudadanía de la administración distrital</t>
  </si>
  <si>
    <t xml:space="preserve">- Dificultad en la articulación de actividades comunes a las dependencias.
- Alta rotación de personal generando retrasos en la curva de aprendizaje.
- Desarticulación en espacios de relacionamiento con poca comunicación con los procesos de planeación e instancias de decisión.
- Desconocimiento por parte de algunos funcionarios acerca de las funciones de la entidad y elementos de la plataforma estratégica.
</t>
  </si>
  <si>
    <t xml:space="preserve">- La información necesaria en relación con la normatividad nacional y distrital, para el seguimiento a la gestión de las entidades participantes en las estrategias para el relacionamiento con la Ciudadanía, no es suficiente, clara, completa o de calidad.
- Conocimiento parcial del propósito, funcionamiento y productos y servicios del proceso por parte del usuario final
- Manifestaciones que generan alteraciones en el orden público, en las cuales se vean afectada la gestión propia de la Secretaría General.
- Presiones o motivaciones de los ciudadanos que incitan al servidor público a realizar conductas contrarias al deber ser.
</t>
  </si>
  <si>
    <t xml:space="preserve">- Dificultad en la articulación de actividades comunes a las dependencias.
- Alta rotación de personal generando retrasos en la curva de aprendizaje.
- Desconocimiento por parte de algunos funcionarios acerca de las funciones de la entidad y elementos de la plataforma estratégica.
- Desarticulación en espacios de relacionamiento con poca comunicación con los procesos de planeación e instancias de decisión.
</t>
  </si>
  <si>
    <t>Gestionar asesorías y formular e implementar proyectos en materia de transformación digital</t>
  </si>
  <si>
    <t xml:space="preserve">- Pérdidas financieras por mala utilización de recursos en los Proyectos
- Investigaciones disciplinarias.
- Pérdida credibilidad por parte de la entidades interesadas.
- Desviaciones en los Objetivos, el Alcance y el Cronograma del Proyecto.
</t>
  </si>
  <si>
    <t xml:space="preserve">- Insuficiencia de estrategias institucionales para ejercer la democracia digital, el control social y el aprovechamiento de información pública, en el marco de la transparencia, la colaboración y la participación.
- Desarticulación en espacios de relacionamiento con poca comunicación con los procesos de planeación e instancias de decisión.
</t>
  </si>
  <si>
    <t>Paz, Víctimas y Reconciliación</t>
  </si>
  <si>
    <t>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t>
  </si>
  <si>
    <t>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t>
  </si>
  <si>
    <t>Jefe de Oficina Alta Consejería de Paz, Víctimas y Reconciliación</t>
  </si>
  <si>
    <t>Otorgar medidas de ayuda o atención humanitaria inmediata para atender las necesidades básicas de la población victima que llega a la ciudad de Bogotá en condiciones de vulnerabilidad acentuada derivada de los hechos victimizantes ocurridos.
Fase (actividad): Gestionar el funcionamiento administrativo y operativo para el otorgamiento de la ayuda humanitaria.</t>
  </si>
  <si>
    <t>Gestión de Servicios Administrativos y Tecnológicos</t>
  </si>
  <si>
    <t>Subsecretario(a) Distrital de Fortalecimiento Institucional</t>
  </si>
  <si>
    <t>Objetivos de Desarrollo Sostenible</t>
  </si>
  <si>
    <t>Sin asociación</t>
  </si>
  <si>
    <t>16. Paz, justicia e instituciones sólidas</t>
  </si>
  <si>
    <t>9. Industria, innovación e infraestructura</t>
  </si>
  <si>
    <t>Dependencia</t>
  </si>
  <si>
    <t>Oficina Alta Consejería de Paz, Víctimas y Reconciliación</t>
  </si>
  <si>
    <t>Subdirección de Gestión Documental</t>
  </si>
  <si>
    <t>Observaciones</t>
  </si>
  <si>
    <t>CREADO</t>
  </si>
  <si>
    <t>CREADO Control Disciplinario_2023</t>
  </si>
  <si>
    <t>Falta crear los demás roles aparte de Cesar</t>
  </si>
  <si>
    <t>CREADO
Direccionamiento Estratégico_2023</t>
  </si>
  <si>
    <t>CREADO
Evaluación del Sistema de Control Interno_2023</t>
  </si>
  <si>
    <t>CREADO
Fortalecimiento de la Gestión Pública_2023</t>
  </si>
  <si>
    <t>CREADO
Fortalecimiento Institucional_2023</t>
  </si>
  <si>
    <t>CREADO
Gestión de Alianzas e Internacionalización de Bogotá_2023</t>
  </si>
  <si>
    <t>CREADO
Gestión de Contratación_2023</t>
  </si>
  <si>
    <t>CREADO
Gestión de Recursos Físicos_2023</t>
  </si>
  <si>
    <t>CREADO
Gestión de Servicios Administrativos y Tecnológicos_2023</t>
  </si>
  <si>
    <t>CREADO
Gestión del Conocimiento_2023</t>
  </si>
  <si>
    <t>CREADO
Gestión del Talento Humano_2023</t>
  </si>
  <si>
    <t>CREADO
Gestión Estratégica de Comunicación e Información_2023</t>
  </si>
  <si>
    <t>CREADO
Gestión Financiera_2023</t>
  </si>
  <si>
    <t>CREADO
Gestión Jurídica_2023</t>
  </si>
  <si>
    <t>CREADO
Gobierno Abierto y Relacionamiento con la Ciudadanía_2023</t>
  </si>
  <si>
    <t>CREADO
Paz, Víctimas y Reconciliacióna_2023</t>
  </si>
  <si>
    <t>CREADO
7868 Desarrollo Institucional para una Gestión Pública Eficiente_2023</t>
  </si>
  <si>
    <t>Equipo</t>
  </si>
  <si>
    <t>Elementos de análisis</t>
  </si>
  <si>
    <t>Campos:
Debilidades
Oportunidades
Fortalezas
Amenazas
Consecuencias
ODS</t>
  </si>
  <si>
    <t>Listo para gestión y corrupción</t>
  </si>
  <si>
    <t>Listo para gestión</t>
  </si>
  <si>
    <t>Equipo de trabajo</t>
  </si>
  <si>
    <t>Contextos</t>
  </si>
  <si>
    <t>Identificación</t>
  </si>
  <si>
    <t>OK</t>
  </si>
  <si>
    <t>No se puede asociar varias actividades clave</t>
  </si>
  <si>
    <t>Al colocar más de una fase del proyecto, una de ellas se elimina y no es visible en el show ni la lupa</t>
  </si>
  <si>
    <t>Ajusté la actividad clave según el nuevo proceso</t>
  </si>
  <si>
    <t>Análisis</t>
  </si>
  <si>
    <t>Probabilidad e impacto</t>
  </si>
  <si>
    <t>No se ven las calificaciones dadas a la encuesta</t>
  </si>
  <si>
    <t>Ok</t>
  </si>
  <si>
    <t>Incluidos</t>
  </si>
  <si>
    <t>Definir controles</t>
  </si>
  <si>
    <t>Evaluar controles</t>
  </si>
  <si>
    <t>Evaluados</t>
  </si>
  <si>
    <t>CONTROL DE CAMBIOS</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</si>
  <si>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	Memorando:</t>
  </si>
  <si>
    <t>CONTROL DE CAMBIOS
Conforme al memorando 3-2022-34211 del 2 de diciembre de 2022, se realizó el cargue de este riesgo en DARUMA con las siguientes novedades: 
•	Aspectos: Identificación del riesgo y análisis antes de controles
•	Cambios: Se asocia el riesgo al nuevo Mapa de procesos de la Secretaría General. Se realiza análisis antes de controles verificando el impacto y probabilidad ya que disminuyó debido a que no se ha materializado el riesgo en la vigencia.
•	Memorando:</t>
  </si>
  <si>
    <t>CONTROL DE CAMBIOS
Conforme al memorando 3-2022-34211 del 2 de diciembre de 2022, se realizó el cargue de este riesgo en DARUMA con las siguientes novedades: 
•	Aspectos: Identificación del riesgo y tratamiento del riesgo
•	Cambios: Se asocia el riesgo al nuevo Mapa de procesos de la Secretaría General. Se plantean acciones de tratamiento para el fortalecimiento del riesgo.
•	Memorando:</t>
  </si>
  <si>
    <t>CONTROL DE CAMBIOS
Conforme al memorando 3-2022-34211 del 2 de diciembre de 2022, se realizó el cargue de este riesgo en DARUMA con las siguientes novedades: 
•	Aspectos: Identificación del riesgo y análisis de controles
•	Cambios: Se asocia el riesgo al nuevo Mapa de procesos de la Secretaría General.
•	Memorando: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</si>
  <si>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Nuevo riesgo en el marco del proceso Fortalecimiento Institucional.
•	Memorando:</t>
  </si>
  <si>
    <t>CONTROL DE CAMBIOS
Conforme al memorando 3-2022-35995 del 16 de diciembre de 2022, se realizó el cargue de este riesgo en DARUMA con las siguientes novedades: 
•	Aspectos: Identificación del riesgo, análisis antes de controles, análisis de controles, análisis después de controles y tratamiento del riesgo
•	Cambios: En el marco del nuevo modelo de operación por procesos, se migra el presente riesgo del proceso Gestión de Servicios administrativos al nuevo proceso Fortalecimiento Institucional.
•	Memorando:</t>
  </si>
  <si>
    <t>CONTROL DE CAMBIOS
Conforme al memorando 3-2022-33773 del 30 de noviembre de 2022, se realizó el cargue de este riesgo en DARUMA con las siguientes novedades: 
•	Aspectos: Identificación del riesgo
•	Cambios: Se asocia el riesgo al nuevo Mapa de procesos de la Secretaría General.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</si>
  <si>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</si>
  <si>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responsable de ejecutar el control No 1 de acuerdo con lo mencionado en los procedimientos  4231000-PR-284 "Mínima cuantía", 4231000-PR-339 "Selección Pública de Oferentes" y  4231000-PR-338 “Agregación de Demanda”. Se hizo claridad en la redacción del control No 2 la aplicabilidad del mismo cuando se ejecuta en un proceso bajo las modalidades de Licitación Pública, Concurso de Méritos, Selección Abreviada y/o Mínima Cuantía  y el llevado a cabo mediante Agregación de Demanda. Se incluyeron acciones de tratamiento del riesgo  para la vigencia  2023.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</si>
  <si>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</si>
  <si>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análisis de controles y tratamiento del riesgo
•	Cambios: Se ajustó la actividad clave del riesgo de conformidad con la caracterización del proceso “Gestión de contratación”. Se ajustó la redacción del control No 2 de acuerdo a lo descrito en el procedimiento “42321000-PR-022 “Liquidación de contrato/convenio”. Se incluyó una acción de tratamiento del riesgo para la vigencia  2023.
•	Memorando:</t>
  </si>
  <si>
    <t>CONTROL DE CAMBIOS
Conforme al memorando 3-2022-34097 del 2 de diciembre de 2022, se realizó el cargue de este riesgo en DARUMA con las siguientes novedades: 
•	Aspectos: Identificación del riesgo y tratamiento del riesgo
•	Cambios: Se ajustó la actividad clave del riesgo de conformidad con la caracterización del proceso "Gestión de contratación". Se incluyó una acción de tratamiento del riesgo para la vigencia 2023.
•	Memorando:</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</si>
  <si>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	Memorando:</t>
  </si>
  <si>
    <t>CONTROL DE CAMBIOS
Conforme al memorando 3-2022-34268 del 3 de diciembre de 2022, se realizó el cargue de este riesgo en DARUMA con las siguientes novedades: 
•	Aspectos: Identificación del riesgo, análisis antes de controles, análisis de controles, análisis después de controles y tratamiento del riesgo
•	Cambios: Se identifica el contexto de la gestión del proceso. Se identifica la probabilidad por exposición. Se identifica la calificación del impacto. Se identifica los controles correctivos. Se identifica las acciones de contingencia. Se identifica acción preventiva.
•	Memorando:</t>
  </si>
  <si>
    <t>CONTROL DE CAMBIOS
Conforme al memorando 3-2022-34268 del 3 de diciembre de 2022, se realizó el cargue de este riesgo en DARUMA con las siguientes novedades: 
•	Aspectos: Identificación del riesgo
•	Cambios: Se asocia el riesgo al nuevo Mapa de procesos de la Secretaría General.
•	Memorando: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</si>
  <si>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Se cambia el nombre del  riesgo.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</si>
  <si>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y tratamiento del riesgo
•	Cambios: Se asocia el riesgo al nuevo Mapa de procesos de la Secretaría General. Se complementó el nombre del riesgo. Se incluyó  acción de tratamiento del riesgo  para la vigencia  2023. Se realizó ajuste en las causas internas y externas según el análisis DOFA del nuevo proceso  gestión de servicios administrativos.
•	Memorando:</t>
  </si>
  <si>
    <t>CONTROL DE CAMBIOS
Conforme al memorando 3-2022-35584 del 14 de diciembre de 2022, se realizó el cargue de este riesgo en DARUMA con las siguientes novedades: 
•	Aspectos: Identificación del riesgo, análisis de controles y análisis después de controles
•	Cambios: Se elimina asociación al proyecto de inversión 7869 "Implementación del modelo de gobierno abierto, accesible e incluyente de Bogotá" dado que desde el proceso no se participa en el alcance del proyecto.
•	Memorando:</t>
  </si>
  <si>
    <t>CONTROL DE CAMBIOS
Conforme al memorando 3-2022-35584 del 14 de diciembre de 2022, se realizó el cargue de este riesgo en DARUMA con las siguientes novedades: 
•	Aspectos: Identificación del riesgo
•	Cambios: Se asocia el riesgo al nuevo Mapa de procesos de la Secretaría General.
•	Memorando:</t>
  </si>
  <si>
    <t>CONTROL DE CAMBIOS
Conforme al memorando 3-2022-35584 del 14 de diciembre de 2022, se realizó el cargue de este riesgo en DARUMA con las siguientes novedades: 
•	Aspectos: Identificación del riesgo, análisis antes de controles, análisis de controles y análisis después de controles
•	Cambios: Se asocia el riesgo al nuevo Mapa de procesos de la Secretaría General. Se realizó ajuste en las causas internas, externas según el análisis DOFA de nuevo proceso  gestión de servicios administrativos. Se fusionó las fichas de riego 2 "Posibilidad de afectación reputacional por Incumplimiento en el plan de transferencias, debido a errores (fallas o deficiencias)  en la gestión y tramite de las transferencias documentales" y 4 "Posibilidad de afectación reputacional por inconsistencias en los instrumentos archivísticos, debido a errores (fallas o deficiencias) en la aplicación de los lineamientos  para su actualización" y se unificaron los controles de los mismos.
•	Memorando:</t>
  </si>
  <si>
    <t>CONTROL DE CAMBIOS
Conforme al memorando 3-2022-35584 del 14 de diciembre de 2022, se realizó el cargue de este riesgo en DARUMA con las siguientes novedades: 
•	Aspectos: Identificación del riesgo, análisis antes de controles y análisis de controles
•	Cambios: Se asocia el riesgo al nuevo Mapa de procesos de la Secretaría General. Se ajustó el análisis de controles y la redacción de los mismos según los procedimientos vigentes.
•	Memorando:</t>
  </si>
  <si>
    <t>CONTROL DE CAMBIOS
Conforme al memorando 3-2022-35584 del 14 de diciembre de 2022, se realizó el cargue de este riesgo en DARUMA con las siguientes novedades: 
•	Aspectos: Identificación del riesgo, análisis después de controles y tratamiento del riesgo
•	Cambios: Se asocia el riesgo al nuevo Mapa de procesos de la Secretaría General. Se realizó ajuste en las causas internas, externas según el análisis DOFA de nuevo proceso Gestión de Servicios Administrativos. Se incluyo la acción de tratamiento para la vigencia 2023.
•	Memorando:</t>
  </si>
  <si>
    <t>CONTROL DE CAMBIOS
Conforme al memorando 3-2022-35996 del 16 de diciembre de 2022, se realizó el cargue de este riesgo en DARUMA con las siguientes novedades: 
•	Aspectos: Identificación del riesgo, análisis antes de controles, análisis de controles y análisis después de controles
•	Cambios: Creación del riesgo asociado al proceso de Gestión del Conocimiento
•	Memorando: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</si>
  <si>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los controles correctivos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</si>
  <si>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 y detectivo y la evaluación de los  mismos  y se ajustó la explicación de la  valoración obtenida (Análisis después de  controles). Se realizó el cambio del nombre del proceso en los controles correctivos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</si>
  <si>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</si>
  <si>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CONTROL DE CAMBIOS
Conforme al memorando 3-2022-35988 del 16 de diciembre de 2022, se realizó el cargue de este riesgo en DARUMA con las siguientes novedades: 
•	Aspectos: Identificación del riesgo, análisis de controles y tratamiento del riesgo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Se definió acción de tratamiento para la vigencia  2023.
•	Memorando:</t>
  </si>
  <si>
    <t>CONTROL DE CAMBIOS
Conforme al memorando 3-2022-35988 del 16 de diciembre de 2022, se realizó el cargue de este riesgo en DARUMA con las siguientes novedades: 
•	Aspectos: Identificación del riesgo y análisis de controles
•	Cambios: Se realizó modificación en el nombre del riesgo. Se asocia el riesgo al nuevo Mapa de procesos de la Secretaría General de la Alcaldía Mayor de Bogotá, D.C. Se actualizó el contexto de la gestión del proceso. Se ajustaron las causas internas y externas. Se realizó la inclusión dos (2) controles preventivos asociados al procedimiento 2211300-PR-166 Gestión de la Salud.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</si>
  <si>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de controles y análisis después de controles
•	Cambios: Se asocia el riesgo al nuevo Mapa de procesos de la Secretaría General de la Alcaldía Mayor de Bogotá, D.C. Se actualizó el contexto de la gestión del proceso. Se ajustaron las causas internas y externas. Se actualizaron los controles preventivos y detectivos  y la evaluación de los  mismos  y se ajustó la explicación de la  valoración obtenida (Análisis después de controles).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</si>
  <si>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y análisis de controles
•	Cambios: Se asocia el riesgo al nuevo Mapa de procesos de la Secretaría General de la Alcaldía Mayor de Bogotá, D.C. Se actualizó el contexto de la gestión del proceso. Se ajustaron las causas internas y externas. Se realizó el cambio del nombre del proceso en el control correctivo pasando de Gestión Estratégica de Talento Humano a Gestión del Talento Humano en el marco del nuevo Mapa de procesos de la Secretaría General de la Alcaldía Mayor de Bogotá, D.C.
•	Memorando:</t>
  </si>
  <si>
    <t>CONTROL DE CAMBIOS
Conforme al memorando 3-2022-35988 del 16 de diciembre de 2022, se realizó el cargue de este riesgo en DARUMA con las siguientes novedades: 
•	Aspectos: Identificación del riesgo, análisis antes de controles, análisis de controles y tratamiento del riesgo
•	Cambios: Se asocia el riesgo al nuevo Mapa de procesos de la Secretaría General de la Alcaldía Mayor de Bogotá, D.C. Se actualizó el contexto de la gestión del proceso. Se ajustaron las causas internas y externas. Se modificó la calificación de la probabilidad de ocurrencia del riesgo pasando de la calificación por  factibilidad a la calificación por frecuencia y se ajustó la explicación de la  valoración obtenida antes de controles. Se realizó el cambio del nombre del proceso en el control correctivo pasando de Gestión Estratégica de Talento Humano a Gestión del Talento Humano en el marco del nuevo Mapa de procesos de la Secretaría General de la Alcaldía Mayor de Bogotá, D.C. Se definieron acciones de tratamiento para la vigencia  2023.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</si>
  <si>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2, 4 y 6 del procedimiento Comunicación Corporativa. Se incluye la actividad de control 8 del procedimiento Comunicación Corporativa.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</si>
  <si>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</si>
  <si>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ajustan las causas del riesgo. Se ajusta el diseño de los controles, según las actividades 3, 5, 6, 8 y 10 del procedimiento Comunicación hacía la Ciudadanía. Se asocia el riesgo al proyecto de inversión 7867, teniendo en cuenta que se incluye lo relacionado con el riesgo eliminado "Posibilidad de afectación reputacional por resultados de mediciones de percepción ciudadana no satisfactorias, debido a generación y divulgación de estrategias, mensajes y/o acciones de comunicación pública, desconociendo los intereses comunicacionales del ciudadano". Se asocian los controles correctivos al nuevo nombre del proceso.
•	Memorando:</t>
  </si>
  <si>
    <t>CONTROL DE CAMBIOS
Conforme al memorando 3-2022-34015 del 1 de diciembre de 2022, se realizó el cargue de este riesgo en DARUMA con las siguientes novedades: 
•	Aspectos: Identificación del riesgo y análisis de controles
•	Cambios: Se actualiza la matriz DOFA. Se asocia el riesgo al nuevo proceso Gestión Estratégica de Comunicación e Información y la actividad clave del mismo. Se asocian los controles correctivos al nuevo nombre del proceso.
•	Memorando:</t>
  </si>
  <si>
    <t>CONTROL DE CAMBIOS
Conforme al memorando 3-2022-34015 del 1 de diciembre de 2022, se realizó el cargue de este riesgo en DARUMA con las siguientes novedades: 
•	Aspectos: Identificación del riesgo, análisis de controles y tratamiento del riesgo
•	Cambios: Se actualiza la matriz DOFA. Se asocia el riesgo al nuevo proceso Gestión Estratégica de Comunicación e Información y la actividad clave del mismo. Se ajusta la calificación del control preventivo a "sin documentar". Se define una acción de tratamiento para documentar los controles de probabilidad. Se asocian los controles correctivos al nuevo nombre del proceso.
•	Memorando:</t>
  </si>
  <si>
    <t>CONTROL DE CAMBIOS
Conforme al memorando 3-2022-35244 del 12 de diciembre de 2022, se realizó el cargue de este riesgo en DARUMA con las siguientes novedades: 
•	Aspectos: Identificación del riesgo
•	Cambios: Se ajusta el objetivo y el alcance del proceso.
•	Memorando:</t>
  </si>
  <si>
    <t>CONTROL DE CAMBIOS
Conforme al memorando 3-2022-35244 del 12 de diciembre de 2022, se realizó el cargue de este riesgo en DARUMA con las siguientes novedades: 
•	Aspectos: Identificación del riesgo y tratamiento del riesgo
•	Cambios: Se ajusta el objetivo, el alcance del proceso y se establece una acción de tratamiento.
•	Memorando:</t>
  </si>
  <si>
    <t>CONTROL DE CAMBIOS
Conforme al memorando 3-2022-34225 del 2 de diciembre de 2022, se realizó el cargue de este riesgo en DARUMA con las siguientes novedades: 
•	Aspectos: Identificación del riesgo, análisis antes de controles y análisis de controles
•	Cambios: Se ajustó el número de veces que se ejecuta la actividad clave  en un periodo de un año. Se ajustaron los controles de conformidad con la versión 8 del procedimiento PR-355 "Gestión Jurídica para la Defensa de los Intereses de la Secretaría General".
•	Memorando:</t>
  </si>
  <si>
    <t>CONTROL DE CAMBIOS
Conforme al memorando 3-2022-34225 del 2 de diciembre de 2022, se realizó el cargue de este riesgo en DARUMA con las siguientes novedades: 
•	Aspectos: Análisis antes de controles
•	Cambios: Se ajustó el número de veces que se ejecuta la actividad clave en el periodo de un año.
•	Memorando:</t>
  </si>
  <si>
    <t>CONTROL DE CAMBIOS
Conforme al memorando 3-2022-34225 del 2 de diciembre de 2022, se realizó el cargue de este riesgo en DARUMA con las siguientes novedades: 
•	Aspectos: Identificación del riesgo, análisis de controles y tratamiento del riesgo
•	Cambios: Se ajusta la actividad clave asociada al riesgo. Se ajustaron los controles de conformidad con la nueva versión del procedimiento PR-355 "Gestión Jurídica para la Defensa de los Intereses de la Secretaría General". Se ajustó el plan de contingencia para el riesgo identificado. Se definió la acción de tratamiento a 2023.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</si>
  <si>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a canales de relacionamiento con la ciudadanía. Se ajustan los controles detectivos y preventivos, acorde con la actualización del procedimiento Estructuración de canales de relacionamiento con la ciudadanía (2212100-PR041) Versión 12. Se ajustan los controles correctivos acorde con el nombre del nuevo proceso. Se ajustan las acciones de contingencia acorde con el nombre del nuevo proceso.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</si>
  <si>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</si>
  <si>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y análisis de controles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</si>
  <si>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modificando canales de interacción por relacionamiento. Se ajustan los controles detectivos y preventivos, acorde con la actualización del procedimiento Administración del Modelo Multicanal de Relacionamiento con la Ciudadanía (2213300-PR-036)  Versión 16.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</si>
  <si>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redacción del riesgo en cuanto a las causas inmediata y raíz, ajustándolas para especificar que corresponde al soporte funcional del sistema distrital para la gestión de peticiones. Se ajustan los controles detectivos y preventivos, acorde con la actualización del procedimiento Administración del Modelo Multicanal de Relacionamiento con la Ciudadanía (2213300-PR-036)  Versión 16. Se ajustan los responsables que autorizan su ejecución, considerando que el procedimiento fue trasladado a la Dirección del Sistema Distrital de Servicio a la Ciudadanía; así  mismo, las fuentes de información y evidencias de conformidad.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</si>
  <si>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 la tipología del control número 2 de "correctivo" a "detectivo".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</si>
  <si>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Administración del Modelo Multicanal de Relacionamiento con la Ciudadanía (2213300-PR-036)  Versión 16.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</si>
  <si>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</si>
  <si>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de controles y tratamiento del riesgo
•	Cambios: Se actualiza el contexto de la gestión del proceso, de acuerdo con las actividades definidas en el proceso Gobierno abierto y relacionamiento con la ciudadanía. Se actualizan las causas internas, externas efectos según el análisis DOFA del nuevo proceso. Se ajustan los controles detectivos y preventivos, acorde con la actualización del procedimiento Facturación y Cobro por concepto de uso de espacios en los SuperCADE y CADE (2213300-PR-377) Versión 5. Se ajustan los controles correctivos acorde con el nombre del nuevo proceso.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</si>
  <si>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</si>
  <si>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3-2022-34240 del 2 de diciembre de 2022, se realizó el cargue de este riesgo en DARUMA con las siguientes novedades: 
•	Aspectos: Identificación del riesgo, análisis antes de controles, análisis de controles y tratamiento del riesgo
•	Cambios: Se cambia la fuente del riesgo de "Proyecto de inversión" a "Gestión de procesos". Se actualiza el contexto de la gestión del proceso, de acuerdo con las actividades definidas en el proceso Gobierno abierto y relacionamiento con la ciudadanía. Se actualizan las causas internas, externas efectos según el análisis DOFA del nuevo proceso. Se realiza la valoración del riesgo antes de controles por "exposición”, teniendo en cuenta el cambio generado en la fuente del riesgo. Se ajustan los controles correctivos acorde con el nombre del nuevo proceso. Se define acción de tratamiento para fortalecer la gestión del riesgo. Se ajustan las acciones de contingencia acorde con el nombre del nuevo proceso.
•	Memorando:</t>
  </si>
  <si>
    <t>CONTROL DE CAMBIOS
Conforme al memorando 3-2022-34996 del 9 de diciembre de 2022, se realizó el cargue de este riesgo en DARUMA con las siguientes novedades: 
•	Aspectos: Identificación del riesgo y análisis de controles
•	Cambios: Se ajustan los controles, de acuerdo a la actualización del procedimiento. Se actualiza el nombre del proceso al cual está asociado el riesgo.
•	Memorando:</t>
  </si>
  <si>
    <t>CONTROL DE CAMBIOS
Conforme al memorando 3-2022-34996 del 9 de diciembre de 2022, se realizó el cargue de este riesgo en DARUMA con las siguientes novedades: 
•	Aspectos: Identificación del riesgo, análisis de controles y tratamiento del riesgo
•	Cambios: Se ajustan los controles, de acuerdo a la actualización del procedimiento. Se actualiza el nombre del proceso al cual está asociado el riesgo. Se formula la acción de tratamiento a 2023.
•	Memorando:</t>
  </si>
  <si>
    <t>CONTROL DE CAMBIOS
Conforme al memorando 3-2022-34191 del 2 de diciembre de 2022, se realizó el cargue de este riesgo en DARUMA con las siguientes novedades: 
•	Aspectos: Análisis de controles
•	Cambios: Actualización en la redacción de los riesgos del proyecto e identificación de tipo de controles.
•	Memorando:</t>
  </si>
  <si>
    <t>CONTROL DE CAMBIOS
Conforme al memorando 3-2022-34225 del 2 de diciembre de 2022, se realizó el cargue de este riesgo en DARUMA con las siguientes novedades: 
•	Aspectos: Análisis antes de controles y análisis de controles
•	Cambios: Se ajustó el número de veces que se ejecuta la actividad clave  en un periodo de un año. Se ajustaron los controles de conformidad con la nueva versión del procedimiento 4203000-PR-357 "Elaboración o revisión de actos administrativos".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</si>
  <si>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y consecuencias. Se incluyen un detectivo relacionado con el procedimiento de aplicación de la etapa de instrucción. Se ajustan los controles correctivos y el plan de contingencia, ajustando el nombre del responsable al Jefe de la Oficina de Control Disciplinario Interno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</si>
  <si>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 las causas internas.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Se definen las acciones de tratamiento a 2023 por ser un riesgo de corrupción.
•	Memorando:</t>
  </si>
  <si>
    <t>CONTROL DE CAMBIOS
Conforme al memorando 3-2022-35997 del 16 de diciembre de 2022, se realizó el cargue de este riesgo en DARUMA con las siguientes novedades: 
•	Aspectos: Identificación del riesgo y análisis de controles
•	Cambios: Se actualizó la actividad clave del proceso. Se incluyeron controles que mitigan la materialización del riesgo asociados a los procedimientos Elaboración y Seguimiento del Plan Estratégico de TI basado en la arquitectura empresarial (4204000-PR-116), Gestión de Bienestar e Incentivos ( 2211300-PR-163) , Gestión Organizacional (2211300-PR-221),  Gestión de Peligros, Riesgos y Amenazas (4232000-PR-372) y  Gestión de la Formación y la Capacitación (4232000-PR-164).
•	Memorando:</t>
  </si>
  <si>
    <t>CONTROL DE CAMBIOS
Conforme al memorando 3-2022-35997 del 16 de diciembre de 2022, se realizó el cargue de este riesgo en DARUMA con las siguientes novedades: 
•	Aspectos: Identificación del riesgo y análisis de controles
•	Cambios: Se ajusta la matriz DOFA. Se asocia el riesgo a la nueva estructura del proceso. Se ajusta la definición de controles.
•	Memorando:</t>
  </si>
  <si>
    <t>CONTROL DE CAMBIOS
Conforme al memorando 3-2022-35997 del 16 de diciembre de 2022, se realizó el cargue de este riesgo en DARUMA con las siguientes novedades: 
•	Aspectos: Identificación del riesgo, análisis de controles y tratamiento del riesgo
•	Cambios: Se ajusta la matriz DOFA. Se asocia el riesgo a la nueva estructura del proceso. Se ajusta la definición de controles. Se define la propuesta de acciones de tratamiento 2023.
•	Memorando:</t>
  </si>
  <si>
    <t>CONTROL DE CAMBIOS
Conforme al memorando 3-2022-34238 del 2 de diciembre de 2022, se realizó el cargue de este riesgo en DARUMA con las siguientes novedades: 
•	Aspectos: Identificación del riesgo, análisis de controles y tratamiento del riesgo
•	Cambios: Se actualiza el contexto del proceso. Se actualiza la actividad clave según la nueva ficha de caracterización del proceso. Se actualizan las causas internas y consecuencias. Se incluyen los controles preventivos y detectivos relacionados con los procedimientos aplicación de la etapa de instrucción, aplicación de la etapa de juzgamiento juicio ordinario, aplicación de la etapa de juzgamiento juicio verbal y aplicación segunda instancia. Se ajustan los controles correctivos, el plan de contingencia, incluyendo a la Oficina Jurídica y al Despacho de la Secretaría General.
•	Memorando:</t>
  </si>
  <si>
    <t>Texto</t>
  </si>
  <si>
    <t>Marco Aurelio Gómez</t>
  </si>
  <si>
    <t>Diana Marcela Velazco</t>
  </si>
  <si>
    <t>Ivan Mauricio Durán</t>
  </si>
  <si>
    <t>Mario Alberto Chacón</t>
  </si>
  <si>
    <t>Johan Sebastián Sáenz</t>
  </si>
  <si>
    <t>Julio Roberto Garzón</t>
  </si>
  <si>
    <t>Carmen Liliana Carrillo</t>
  </si>
  <si>
    <t>Sindy Sthepanie</t>
  </si>
  <si>
    <t>Luisa Fernanda Castillo</t>
  </si>
  <si>
    <t>Kelly Mireya Correa</t>
  </si>
  <si>
    <t>Ivan Javier Gómez</t>
  </si>
  <si>
    <t>Heidy Yobanna Moreno Moreno</t>
  </si>
  <si>
    <t>Diana Carolina Cárdenas Clavijo</t>
  </si>
  <si>
    <t>Diego Fernando Peña</t>
  </si>
  <si>
    <t>Yenny Zabaleta</t>
  </si>
  <si>
    <t>Glenda Martínez Osorio</t>
  </si>
  <si>
    <t>Maria Camila Barrera</t>
  </si>
  <si>
    <t>Paulo Ernesto Realpe</t>
  </si>
  <si>
    <t>Linda Reales</t>
  </si>
  <si>
    <t>Alvaro Arias Cruz</t>
  </si>
  <si>
    <t>Oscar Eli Gómez</t>
  </si>
  <si>
    <t>Marcela Irene González</t>
  </si>
  <si>
    <t>Nelcy Martínez Castillo</t>
  </si>
  <si>
    <t>Katina Durán Salcedo</t>
  </si>
  <si>
    <t>Sara Paola Rivera</t>
  </si>
  <si>
    <t xml:space="preserve">Fredy Alexander Castañeda </t>
  </si>
  <si>
    <t>Gloria Patricia Rincón</t>
  </si>
  <si>
    <t>Sebastián Moreno</t>
  </si>
  <si>
    <t>Diana Janneth Pérez Calderón</t>
  </si>
  <si>
    <t>María Carolina Cardenas Villamil</t>
  </si>
  <si>
    <t>Bibiana Cardozo</t>
  </si>
  <si>
    <t>Jorge Eliecer Gómez</t>
  </si>
  <si>
    <t>Rafael Londoño</t>
  </si>
  <si>
    <t>Gestor</t>
  </si>
  <si>
    <t>Administrador del riesgo</t>
  </si>
  <si>
    <t>VISTO BUENO METODOLÒGICO</t>
  </si>
  <si>
    <t>Linda Katherine Chingate Velez</t>
  </si>
  <si>
    <t>OPCIÓN DE TRATAMIENTO</t>
  </si>
  <si>
    <t>APROBACIÓN</t>
  </si>
  <si>
    <t>MENSAJE</t>
  </si>
  <si>
    <t>O</t>
  </si>
  <si>
    <t>RIESGOS REPORTE ESTADO PROCESOS</t>
  </si>
  <si>
    <t>FUENTE PARA ESTADO PROCESOS</t>
  </si>
  <si>
    <t>Cantidad controles</t>
  </si>
  <si>
    <t>Controles preventivos x riesgo</t>
  </si>
  <si>
    <t>Controles preventivos x proceso</t>
  </si>
  <si>
    <t>Controles detectivos x riesgo</t>
  </si>
  <si>
    <t>Controles detectivos x proceso</t>
  </si>
  <si>
    <t>Controles correctivos x riesgo</t>
  </si>
  <si>
    <t>Total controles por riesgo</t>
  </si>
  <si>
    <t>Controles por proceso</t>
  </si>
  <si>
    <t>Controles documentados preventivos y detectivos por riesgo</t>
  </si>
  <si>
    <t>Controles documentados correctivos por riesgo</t>
  </si>
  <si>
    <t>Controles documentados x proceso</t>
  </si>
  <si>
    <t>Controles aplicación continua preventivos y detectivos por riesgo</t>
  </si>
  <si>
    <t>Controles aplicación continua correctivos por riesgo</t>
  </si>
  <si>
    <t>Controles aplicación continua x proceso</t>
  </si>
  <si>
    <t>Controles con registro preventivos y detectivos por riesgo</t>
  </si>
  <si>
    <t>Controles con registro correctivos por riesgo</t>
  </si>
  <si>
    <t>Redacción estado controles</t>
  </si>
  <si>
    <t>EQUPO SIG-MIPG ajustes para pasar a Análisis del riego</t>
  </si>
  <si>
    <t>Controles correctivos x proceso</t>
  </si>
  <si>
    <t>John Fredy Molano</t>
  </si>
  <si>
    <t>Enfoque del riesgo</t>
  </si>
  <si>
    <t>El proceso estima que el riesgo se ubica en una zona moderada, debido a que la frecuencia con la que se realizó la actividad clave asociada al riesgo se presentó 40 veces en el último año y el principal efecto radica en la ocurrencia de hallazgos de control interno y externo.</t>
  </si>
  <si>
    <t>Id del riesgo en el Aplicativo DARUMA</t>
  </si>
  <si>
    <t>Código del riesgo en el Aplicativo DARUMA</t>
  </si>
  <si>
    <t>Responsable del riesgo</t>
  </si>
  <si>
    <t>Acciones frente a las características de los controles y la valoración de riesgos</t>
  </si>
  <si>
    <t>Responsable de ejecución (acciones tratamiento)</t>
  </si>
  <si>
    <t>Nombre del plan en el Aplicativo DARUMA</t>
  </si>
  <si>
    <t>Id de la acción en el Aplicativo DARUMA</t>
  </si>
  <si>
    <t>Fecha de inicio (acciones tratamiento)</t>
  </si>
  <si>
    <t>Fecha de terminación (acciones tratamiento)</t>
  </si>
  <si>
    <t>-</t>
  </si>
  <si>
    <t>Componente</t>
  </si>
  <si>
    <t>Riesgo</t>
  </si>
  <si>
    <t>Cambio realizado</t>
  </si>
  <si>
    <t>Justificación del cambio</t>
  </si>
  <si>
    <t>PLAN DE ACCIÓN</t>
  </si>
  <si>
    <t>Fecha (control de cambios)</t>
  </si>
  <si>
    <t>Fecha inicio de corte plan de acción</t>
  </si>
  <si>
    <t>Fecha fin de corte plan de acción</t>
  </si>
  <si>
    <t>Versión (fecha del mapa de riesgos institucional)</t>
  </si>
  <si>
    <t>Gestionar el mantenimiento de bienes muebles e inmuebles
Fase (componente): Sedes adecuadas.</t>
  </si>
  <si>
    <t>Planear y administrar la gestión documental institucional
Fase (componente): Servicio de gestión documental.</t>
  </si>
  <si>
    <t>Fases (actividades) del proyecto de inversión:
1. Desarrollar acciones de participación en redes de ciudad, campañas y plataformas de organismos multilaterales.
2. Desarrollar acciones para la sostenibilidad y mejoramiento del desempeño y la gestión pública distrital.
3. Desarrollar acciones tendientes a la tecnificación, productividad y mejoramiento de la Imprenta Distrital.
4. Formular y actualizar lineamientos técnicos archivísticos, estrategias de seguimiento y medición a la implementación de la política archivística en el Distrito Capital.
5. Generar acciones para el aprovechamiento de la información de relacionamiento y la cooperación internacional.
6. Hacer seguimiento al funcionamiento de las instancias de Coordinación.
7. Realizar actividades de los productos del Plan de acción de la política de transparencia y su seguimiento.
8. Realizar las acciones generales de acompañamiento y seguimiento a los proyectos, asuntos y temas estratégicos de la administración distrital.
9. Realizar los diseños requeridos de la Red Distrital de Archivos y la implementación del componente de Archivos Públicos abiertos.
10. Realizar procesos de caracterización, procesamiento, acceso y puesta al servicio del patrimonio documental del Distrito Capital.
11. Realizar seguimiento y evaluación para la gestión del conocimiento y la innovación.
12. Desarrollar instrumentos para formalizar las relaciones con actores internacionales.
13. Desarrollar investigación, promoción, divulgación y pedagogía del patrimonio documental y la memoria histórica de Bogotá.
14. Desarrollar un ecosistema de gestión de conocimiento e innovación.
15. Desarrollar un plan para la consolidación de la gestión de documentos electrónicos de archivo en el Distrito Capital.
16. Desarrollar una estrategia de análisis de información y datos en transparencia para articular las iniciativas de las entidades distritales.
17. Fortalecer el funcionamiento del Sistema de Coordinación Distrital.
18. Implementar el modelo de asistencia técnica focalizada que permita apoyar a las entidades y organismos distritales en la implementación de la política de archivos en el Distrito Capital.
19. Implementar una estrategia de promoción de ciudad a través de la gestión de actividades en Bogotá y en el exterior.
20. Posicionar a la Imprenta Distrital como un aliado estratégico, para visibilizar la gestión, desempeño y transparencia pública.
21. Realizar un programa de Teletrabajo sobre la planta laboral en entidades y organismos distritales.
22. Ejecutar acciones para la negociación, diálogo y concertación sindical en el Distrito Capital.
23. Implementar un plan de relacionamiento y cooperación internacional del distrito.</t>
  </si>
  <si>
    <t>6. Conocer los referentes internacionales de gestión pública, a través de estrategias de cooperación y articulación, para lograr que la administración distrital mejore su gestión pública y posicione las buenas prácticas que realiza.</t>
  </si>
  <si>
    <t>Otorgar medidas de ayuda o atención humanitaria inmediata para atender las necesidades básicas de la población victima que llega a la ciudad de Bogotá en condiciones de vulnerabilidad acentuada derivada de los hechos victimizantes ocurridos.
Fase (componente): Servicio de ayuda humanitaria.</t>
  </si>
  <si>
    <t>María Camila Reyes</t>
  </si>
  <si>
    <t>María Yenifer Prada</t>
  </si>
  <si>
    <t>Ejecutar las auditorías internas de gestión, seguimientos y realizar informes de ley</t>
  </si>
  <si>
    <t>-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Disciplinario Interno, Oficina Jurídica o Despacho de la Secretaría General, según corresponda, con el fin de tramitar las actuaciones derivadas de la declaratoria de prescripción y/o caducidad.
-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t>
  </si>
  <si>
    <t>- Oficina de Control Disciplinario Interno, Oficina Jurídica y Despacho de la Secretaría General.
- Jefe Oficina de Control Disciplinario Interno.
- Jefe de la Oficina de Control Disciplinario Interno, Jefe de la Oficina Jurídica y/o Despacho de la Secretaría General.
- Oficina de Control Disciplinario Interno, Oficina Jurídica y Despacho de la Secretaría General.</t>
  </si>
  <si>
    <t>-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t>
  </si>
  <si>
    <t xml:space="preserve">-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Jurídica con el fin de analizar si hay lugar a iniciar alguna acción judicial en contra del funcionario que eventualmente haya dado lugar al fallo que condenó a la Entidad.
- Actualizar el riesgo Posibilidad de afectación económica (o presupuestal) por fallo judicial en contra de los intereses de la entidad, debido a errores (fallas o deficiencias) en el trámite de los procesos disciplinarios </t>
  </si>
  <si>
    <t>- Oficina de Control Disciplinario Interno, Oficina Jurídica, Despacho de la Secretaría General.
- Profesionales, Jefe Oficina de Control Disciplinario Interno, Jefe Oficina Jurídica y/o Asesor del Despacho de la Secretaría General.
- Profesionales, Jefe Oficina de Control Disciplinario Interno, Jefe Oficina Jurídica y/o Asesor del Despacho de la Secretaría General.
- Jefe de la Oficina de Control Disciplinario Interno, Jefe de la Oficina Jurídica y/o Asesor del Despacho de la Secretaría General.
- Oficina de Control Disciplinario Interno, Oficina Jurídica, Despacho de la Secretaría General.</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</si>
  <si>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con el análisis y plan de acción a seguir para subsanar el correspondiente error.
- Auto o decisión subsanando el error y/o falla procedimental.
- Memorando comunicando a la Oficina Jurídica.
- Riesgo de Posibilidad de afectación económica (o presupuestal) por fallo judicial en contra de los intereses de la entidad, debido a errores (fallas o deficiencias) en el trámite de los procesos disciplinarios , actualizado.</t>
  </si>
  <si>
    <t>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t>
  </si>
  <si>
    <t>Jefe Oficina de Control Disciplinario Interno y Jefe Oficina Jurídica</t>
  </si>
  <si>
    <t xml:space="preserve">Posibilidad de afectación económica (o presupuestal) por fallo judicial en contra de los intereses de la entidad, debido a errores (fallas o deficiencias) en el trámite de los procesos disciplinarios </t>
  </si>
  <si>
    <t xml:space="preserve">- Sanciones de orden legal y pecuniaria a la entidad por indebida aplicación de la Ley 734 de 2002 o Ley 1952 de 2019, según corresponda.
- Insatisfacción frente al desarrollo del proceso disciplinario de conformidad con la Ley 734 de 2002 o Ley 1952 de 2019, según corresponda.
- Beneficio al sujeto disciplinable en el trámite del proceso disciplinario.
</t>
  </si>
  <si>
    <t>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t>
  </si>
  <si>
    <t>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t>
  </si>
  <si>
    <t xml:space="preserve">- Alta rotación de personal generando retrasos en la curva de aprendizaje.
- Dificultades en la transferencia de conocimiento entre los servidores que se vinculan y retiran de la entidad.
- Los expedientes no cuentan con la custodia adecuada y/o descuido de los/as servidores/as en el manejo de información reservada.
</t>
  </si>
  <si>
    <t xml:space="preserve">- Daño a la imagen reputacional de la entidad por incumplimiento a los lineamientos fijados por la Constitución Política, el Código Único Disciplinario y el Código General Disciplinario.
- Investigaciones disciplinarias por violación a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</si>
  <si>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t>
  </si>
  <si>
    <t>-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Disciplinario Interno, con el fin de continuar con el proceso.
-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t>
  </si>
  <si>
    <t>- Oficina de Control Disciplinario Interno.
- Jefe de la Oficina de Control Disciplinario Interno
- Jefe de la Oficina de Control Disciplinario Interno
- Oficina de Control Disciplinario Interno.</t>
  </si>
  <si>
    <t>-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 Auto de indagación previa o investigación disciplinaria en contra del funcionario que reveló la información reservada.
- Acta de reparto reasignando el expediente disciplinario a otro profesional.
-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t>
  </si>
  <si>
    <t>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t>
  </si>
  <si>
    <t xml:space="preserve">- Alta rotación de personal generando retrasos en la curva de aprendizaje.
- Dificultades en la transferencia de conocimiento entre los servidores que se vinculan y retiran de la entidad.
- Presentarse una situación de conflicto de interés y no manifestarlo.
</t>
  </si>
  <si>
    <t xml:space="preserve">- Alta rotación de personal generando retrasos en la curva de aprendizaje.
- No se cuenta con   equipos asignados a todos los/as servidores/as. Los equipos (su mayoría) no cuentan con los dispositivos requeridos para operar bajo las nuevas condiciones de trabajo (micrófonos, cámaras, entre otros)
- Errores (fallas o deficiencias) en la conformación del expediente disciplinario.
</t>
  </si>
  <si>
    <t>No aplica</t>
  </si>
  <si>
    <t xml:space="preserve">
</t>
  </si>
  <si>
    <t xml:space="preserve">
Análisis antes de controles
Establecimiento de controles
</t>
  </si>
  <si>
    <t>Se actualiza el número de veces de ejecución de la actividad clave asociada al riesgo para la última vigencia, desde el 1 de enero al 22 de noviembre de 2023.
Se eliminan los controles asociados al Proceso Disciplinario Verbal” Código 2210113-PR-008, Versión 012.</t>
  </si>
  <si>
    <t xml:space="preserve">- Configuración y decreto de la prescripción y/o caducidad de la acción disciplinaria.
- Daño a la imagen reputacional por impunidad disciplinaria.
- Investigación disciplinaria por parte de un ente de control que corresponda por eventual impunidad disciplinaria.
</t>
  </si>
  <si>
    <t xml:space="preserve">- Definir e implementar una estrategia de divulgación, en materia preventiva disciplinaria, dirigida a los funcionarios y colaboradores de la Secretaría General.
- Realizar informes cuatrimestrales sobre acciones preventivas y materialización de riesgos de corrupción, que contengan los riesgos de esta naturaleza susceptibles de materializarse o presentados, así como las denuncias de posibles actos de corrupción recibidas en el periodo.
</t>
  </si>
  <si>
    <t xml:space="preserve">- Jefe de la Oficina de Control Disciplinario Interno
- Jefe de la Oficina de Control Disciplinario Interno
</t>
  </si>
  <si>
    <t xml:space="preserve">01/02/2024
01/04/2024
</t>
  </si>
  <si>
    <t xml:space="preserve">30/11/2024
31/12/2024
</t>
  </si>
  <si>
    <t xml:space="preserve">
Establecimiento de controles
Tratamiento del riesgo</t>
  </si>
  <si>
    <t>Se eliminan los controles asociados al Proceso Disciplinario Verbal” Código 2210113-PR-008, Versión 012.
Se formulan acciones de Tratamiento a 2024</t>
  </si>
  <si>
    <t>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t>
  </si>
  <si>
    <t>El proceso estima que el riesgo se ubica en una zona moderado, debido a que la frecuencia con la que se realiza la actividad clave asociada al riesgo se presenta aproximadamente 12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</si>
  <si>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riesgo  Posibilidad de afectación reputacional por la no detección de desviaciones críticas en la muestra establecida para las unidades auditables, debido a errores en la aplicación de los controles claves del proceso auditor</t>
  </si>
  <si>
    <t>- Oficina de Control Interno
- Jefe de la Oficina de Control Interno
- Jefe de la Oficina de Control Interno
-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</si>
  <si>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Riesgo de  Posibilidad de afectación reputacional por la no detección de desviaciones críticas en la muestra establecida para las unidades auditables, debido a errores en la aplicación de los controles claves del proceso auditor, actualizado.</t>
  </si>
  <si>
    <t xml:space="preserve">
Establecimiento de controles
</t>
  </si>
  <si>
    <t>Se ajusta la redacción del control detectivo.</t>
  </si>
  <si>
    <t xml:space="preserve">-  Realizar un (1) taller interno de fortalecimiento de la ética del auditor.
</t>
  </si>
  <si>
    <t xml:space="preserve">- Jefe de la Oficina de Control Interno
</t>
  </si>
  <si>
    <t xml:space="preserve">01/08/2024
</t>
  </si>
  <si>
    <t xml:space="preserve">31/08/2024
</t>
  </si>
  <si>
    <t>- Reportar 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a la Oficina Asesora de Planeación en el informe de monitoreo en caso que tenga fallo.
- Retirar al auditor del trabajo que está realizando, si durante esa auditoria se materializa el riesgo
- Actualizar el riesgo Posibilidad de afectación reputacional por sanción disciplinaria de una instancia competente o de un ente de control o regulador debido a resultados y conclusiones ajustadas a intereses propios o de un tercero, como producto de las evaluaciones de auditoría practicadas.</t>
  </si>
  <si>
    <t>- Oficina de Control Interno
- Jefe de la Oficina de Control Interno
- Oficina de Control Interno</t>
  </si>
  <si>
    <t>- Notificación realizada del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reporte de monitoreo a la Oficina Asesora de Planeación en caso que el riesgo tenga fallo definitivo.
- Comunicación de la reasignación
- Riesgo de Posibilidad de afectación reputacional por sanción disciplinaria de una instancia competente o de un ente de control o regulador debido a resultados y conclusiones ajustadas a intereses propios o de un tercero, como producto de las evaluaciones de auditoría practicadas., actualizado.</t>
  </si>
  <si>
    <t>Identificación del riesgo
Establecimiento de controles
Tratamiento del riesgo</t>
  </si>
  <si>
    <t>Se realizó ajuste en la redacción del riesgo para enfocarlo en las conclusiones ajustadas para intereses propios o de terceros, en el resultado de las auditorías
Se incluyó control detectivo para el riesgo.
Se formula la propuesta de acción de tratamiento del riesgo a 2024.</t>
  </si>
  <si>
    <t>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t>
  </si>
  <si>
    <t xml:space="preserve">Diseñar y emitir lineamientos, desarrollar estrategias, brindar, prestar servicios y realizar análisis, estudios e investigaciones para el fortalecimiento de la gestión pública distrital   </t>
  </si>
  <si>
    <t xml:space="preserve">- Inadecuada planeación de la estrategia, que conlleva a cambios de último momento o incumplimientos en el plan de trabajo o cronograma.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</si>
  <si>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En cuanto a la probabilidad se obtiene una valoración baja(2), dado a que en la vigencia se llevaron a cabo 7 estrategias, y en cuanto al impacto se obtiene una valoración menor(2), dado que puede verse afectada la imagen institucional a nivel regional por hechos que afectan a algunos usuarios o ciudadanos. En consecuencia la zona resultante quedo en Moderado.</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</si>
  <si>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Gestión Pública
-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t>
  </si>
  <si>
    <t>- Dirección Distrital de Desarrollo  Institucional
- El Director(a) y/o Subdirector(a) Técnico (a) de Desarrollo Institucional
- Subsecretario(a) Distrital de Fortalecimiento Institucional
- Dirección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</si>
  <si>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Gestión Pública, actualizado.
-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t>
  </si>
  <si>
    <t>Se realizaron  ajustes en las causas internas y externas, que aplican directamente al riesgo.
Se actualizaron los centros de costo de los documentos asociados, en las actividades de control del riesgo.  
Se ajusta el contexto del proceso.
Se realizó ajuste en la valoración de la probabilidad del riesgo antes de controles, pasando de Bajo a Moderado</t>
  </si>
  <si>
    <t>Diseñar y emitir lineamientos, desarrollar estrategias, brindar, prestar servicios y realizar análisis, estudios e investigaciones para el fortalecimiento de la gestión pública distrital.</t>
  </si>
  <si>
    <t xml:space="preserve">- Necesidad permanente de actualización de los contenidos temáticos de los cursos y/o diplomados de formación.
- La plataforma actual donde se desarrollan las ofertas de formación virtual en ocasiones presenta fallas o inconsistencias.
- Falta de seguimiento al cumplimiento del plan de trabajo o cronograma de los cursos y/o diplomados de formación 
- La plataforma actual donde se desarrollan las ofertas de formación virtual no se ajusta a soluciones flexibles y de última tecnología.
</t>
  </si>
  <si>
    <t xml:space="preserve">- Inestabilidad de la conectividad, no disponibilidad de servidores de información y vulnerabilidad en la seguridad informática, para garantizar la correcta prestación del servicio "Programas de formación virtual para servidores públicos del Distrito Capital".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</si>
  <si>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"Programas de formación virtual para servidores públicos del Distrito Capital"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</si>
  <si>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Programa de Formación virtual para servidores públicos del Distrito Capital (OPA)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</si>
  <si>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en la imagen.</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</si>
  <si>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riesgo Posibilidad de afectación reputacional por no lograr fortalecer la administración y la gestión pública distrital, debido a deficiencias al planificar, diseñar y/o ejecutar los cursos y/o diplomados de formación</t>
  </si>
  <si>
    <t>- Dirección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Dirección Distrital de Desarrollo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</si>
  <si>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Riesgo de Posibilidad de afectación reputacional por no lograr fortalecer la administración y la gestión pública distrital, debido a deficiencias al planificar, diseñar y/o ejecutar los cursos y/o diplomados de formación, actualizado.</t>
  </si>
  <si>
    <t xml:space="preserve">Identificación del riesgo
Establecimiento de controles
</t>
  </si>
  <si>
    <t>Se realizaron  ajustes en las causas internas y externas, que aplican directamente al riesgo.
Se actualizaron los centros de costo de los documentos asociados, en las actividades de control del riesgo.  
Se ajusta el contexto del proceso.</t>
  </si>
  <si>
    <t xml:space="preserve">- Falta de actualización de algunos sistemas (interfaz, accesibilidad, disponibilidad) que interactúan con los procesos.
- Cambios internos (administrativos y rotación de personal) que impacta la continuidad en la implementación de las estrategias y la transferencia del conocimiento.
- Falta de disponibilidad presupuestal.
- Desconocimiento de la ley mediante interpretaciones subjetivas de las normas vigentes para evitar o postergar su aplicación
</t>
  </si>
  <si>
    <t xml:space="preserve">- La inestabilidad de la conectividad, no disponibilidad de servidores de información y vulnerabilidad en la seguridad informática.
- Constante actualización de directrices Nacionales y Distritales,  que no surten suficientes procesos de socialización. 
- Recorte de recursos financieros que impiden las ejecución de metas establecidas en el cuatrienio.
- Falta de continuidad en los programas y proyectos entre administraciones.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</si>
  <si>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</si>
  <si>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 Consulta del patrimonio documental de Bogotá
</t>
  </si>
  <si>
    <t xml:space="preserve">- Crear un procedimiento que contemple las modalidades no incluidas en el proceso, para el ingreso de documentación patrimonial al Archivo de Bogotá
</t>
  </si>
  <si>
    <t xml:space="preserve">- Profesional Universitario
</t>
  </si>
  <si>
    <t xml:space="preserve">01/06/2024
</t>
  </si>
  <si>
    <t xml:space="preserve">31/12/2024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</si>
  <si>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</si>
  <si>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Dirección Distrital de Archivo de Bogotá
- Subdirector(a) de Gestión de Patrimonio Documental del Distrito 
- Profesional universitario de la Subdirección de Gestión de Patrimonio Documental del Distrito								
- Director(a) Distrital de Archivo de Bogotá
- Dirección Distrital de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</si>
  <si>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t>
  </si>
  <si>
    <t>Se ajusta el contexto del proceso.
Se ajusta la opción donde se señalan los procesos posiblemente afectados con este riesgo. 
Se asocia el servicio Consulta del patrimonio documental de Bogotá
Se ajustan causas internas y causas externas
Se definen acciones de tratamiento para la mitigación del riesgo</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</si>
  <si>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t>
  </si>
  <si>
    <t xml:space="preserve">- Falta de actualización de algunos sistemas (interfaz, accesibilidad, disponibilidad) que interactúan con los procesos.
- Cadenas de revisión, validación y aprobación que  retrasan la gestión.
- Cambios internos (administrativos y rotación de personal) que impacta la continuidad en la implementación de las estrategias y la transferencia del conocimiento.
- Uso indebido del poder para la emisión de conceptos técnicos favorables.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</si>
  <si>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Constante actualización de directrices Nacionales y Distritales,  que no surten suficientes procesos de socialización. 
- La inestabilidad de la conectividad, no disponibilidad de servidores de información y vulnerabilidad en la seguridad informática.
- Presiones ejercidas por terceros y o ofrecimientos de prebendas, gratificaciones o dadivas.
- No hay conciencia en las entidades del distrito del verdadero impacto de la gestión documental.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</si>
  <si>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</si>
  <si>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 xml:space="preserve">- Realizar jornadas de seguimiento trimestral para la verificación de la correcta revisión y evaluación de las Tablas de Retención Documental –TRD y Tablas de Valoración Documental –TVD 
</t>
  </si>
  <si>
    <t xml:space="preserve">- Subdirector Técnico
</t>
  </si>
  <si>
    <t xml:space="preserve">01/02/2024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</si>
  <si>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Actualizar 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t>
  </si>
  <si>
    <t>- Dirección Distrital de Archivo de Bogotá
- Director(a) Distrital de Archivo de Bogotá
- Profesional(es) Universitario(s)
- Director(a) Distrital de Archivo de Bogotá
- Director(a) Distrital de Archivo de Bogotá
- Dirección Distrital de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</si>
  <si>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Riesgo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actualizado.</t>
  </si>
  <si>
    <t>Identificación del riesgo
Establecimiento de controles
Evaluación de controles
Tratamiento del riesgo</t>
  </si>
  <si>
    <t>Se ajusta el contexto del proceso.
Se actualiza nombre del riesgo
Se ajusta la opción donde se señalan los procesos posiblemente afectados con este riesgo. 
Se actualizan controles por modificación de procedimiento PR-257 Asistencia técnica en Gestión documental y archivos, debido que a partir de la expedición del Decreto 223 del 08 de junio del 2023, por medio del cual  se modifica el artículo 24 del Decreto Distrital 514 de 2006 que establece el deber de toda entidad pública a nivel Distrital de tener un Subsistema Interno de Gestión Documental y Archivos, y se dictan otras disposiciones; la Dirección Distrital de Archivo de Bogotá, no emite  conceptos técnicos de procesos de contratación.
Se actualizan controles por actualización de procedimiento PR-293 Revisión y evaluación de las Tablas de Retención Documental –TRD y Tablas de Valoración Documental –TVD
Se ajustan causas internas y causas externas
Se definen acciones de tratamiento para la mitigación del riesgo</t>
  </si>
  <si>
    <t xml:space="preserve">- Falta de actualización de algunos sistemas (interfaz, accesibilidad, disponibilidad) que interactúan con los procesos.
- Falta de disponibilidad presupuestal.
- Cambios internos (administrativos y rotación de personal) que impacta la continuidad en la implementación de las estrategias y la transferencia del conocimiento.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</si>
  <si>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Constante actualización de directrices Nacionales y Distritales,  que no surten suficientes procesos de socialización. 
- La inestabilidad de la conectividad, no disponibilidad de servidores de información y vulnerabilidad en la seguridad informática.
- Recorte de recursos financieros que impiden las ejecución de metas establecidas en el cuatrienio.
- Desconocimiento del propósito, el funcionamiento, los productos y servicios que ofrece el proceso por parte de los usuarios del proceso
</t>
  </si>
  <si>
    <t>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</si>
  <si>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</si>
  <si>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Dirección Distrital de Archivo de Bogotá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Dirección Distrital de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</si>
  <si>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t>
  </si>
  <si>
    <t xml:space="preserve">Identificación del riesgo
Análisis antes de controles
Establecimiento de controles
</t>
  </si>
  <si>
    <t xml:space="preserve">Se ajusta el contexto del proceso
Se actualizan controles por actualización de procedimiento PR-080 Monitoreo y control de condiciones ambientales.
Se ajusta la opción donde se señalan los procesos posiblemente afectados con este riesgo. 
Se ajustan causas internas y causas externas
Se ajusta la calificación de la probabilidad antes de controles																												</t>
  </si>
  <si>
    <t xml:space="preserve">- Los equipos (su mayoría) no cuentan con los dispositivos requeridos para operar bajo las nuevas condiciones de trabajo (micrófonos, cámaras, entre otros)
-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</si>
  <si>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</si>
  <si>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</si>
  <si>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El proceso estima que el riesgo se ubica en una zona moderada, debido a que la frecuencia con la que se realizó las visitas guiadas  asociada al riesgo se presentó 30 veces en el último año, ante su materialización, podrían presentarse efectos menores, en imagen y cumplimiento.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</si>
  <si>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</si>
  <si>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Dirección Distrital de Archivo de Bogotá
- Profesional Universitario de la Dirección Distrital de Archivo de Bogotá
- Profesional Universitario de la Dirección Distrital de Archivo de Bogotá
- Dirección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</si>
  <si>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t>
  </si>
  <si>
    <t>Se ajusta el contexto del proceso.
Se ajusta la opción donde se señalan los procesos posiblemente afectados con este riesgo. 
Se actualiza causas internas</t>
  </si>
  <si>
    <t xml:space="preserve">Diseñar y emitir lineamientos, desarrollar estrategias, brindar, prestar servicios y realizar análisis, estudios e investigaciones para el fortalecimiento de la gestión pública distrital																																																																	</t>
  </si>
  <si>
    <t>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</si>
  <si>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xml:space="preserve">- Falta de actualización de algunos sistemas (interfaz, accesibilidad, disponibilidad) que interactúan con los procesos.
-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</si>
  <si>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Constante actualización de directrices Nacionales y Distritales,  que no surten suficientes procesos de socialización. 
- La inestabilidad de la conectividad, no disponibilidad de servidores de información y vulnerabilidad en la seguridad informática.
-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t>
  </si>
  <si>
    <t xml:space="preserve">- Inducir a las entidades en errores en la función archivística.
- Pérdida de credibilidad por parte de las otras entidades del Distrito y privadas que cumplen funciones públicas
- Incumplimiento en la normatividad archivística vigente
</t>
  </si>
  <si>
    <t xml:space="preserve">- Asistencia técnica en Gestión documental y archivos
- Instrumento técnico en gestión documental y archivos
</t>
  </si>
  <si>
    <t xml:space="preserve">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</si>
  <si>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t>
  </si>
  <si>
    <t>- Dirección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Dirección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</si>
  <si>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4211000-FT-449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t>
  </si>
  <si>
    <t>Se ajusta el contexto del proceso.
Se actualiza riesgo de la ficha por modificaciones en procedimientos
Se actualizan controles por actualización de procedimientos
Se incluyeron los servicios Asistencia técnica en Gestión documental y archivos y  Instrumento técnico en gestión documental y archivos.
Se ajustan causas internas, externas y efectos
Se actualiza la calificación de la probabilidad debido a la eliminación de conceptos técnicos de contratación</t>
  </si>
  <si>
    <t>Diseñar y emitir lineamientos, desarrollar estrategias, brindar, prestar servicios y realizar análisis, estudios e investigaciones para el fortalecimiento de la gestión pública distrital
(Servicio de Publicación de  los actos y documentos administrativos en el Registro Distrital)</t>
  </si>
  <si>
    <t>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</si>
  <si>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Falta de actualización de algunos sistemas (interfaz, accesibilidad, disponibilidad) que interactúan con los procesos.
- Desconocimiento de las demás dependencias y entidades distritales, sobre las particularidades de la Subdirección de Imprenta Distrital.
</t>
  </si>
  <si>
    <t xml:space="preserve">- La inestabilidad de la conectividad, no disponibilidad de servidores de información y vulnerabilidad en la seguridad informática.
</t>
  </si>
  <si>
    <t xml:space="preserve">- La buena reputación de la Subdirección de Imprenta Distrital y por consiguiente la Secretaría General de la Alcaldía Mayor de Bogotá, D.C., se vería afectada, lo cual generaría desconfianza ante las partes interesadas.
- Afectar a la entidad emisora del acto o documento administrativo o la ciudadanía, al no divulgar o divulgar información errónea sobre decisiones de la Administración Distrital.
- Sanciones para los funcionarios o servidores que intervienen en el proceso
- Posibles sanciones legales para la Secretaría General de la Alcaldía Mayor de Bogotá D.C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</si>
  <si>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</si>
  <si>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t>
  </si>
  <si>
    <t>-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</si>
  <si>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Subdirección Imprenta Distrital
- Subdirector(a) de Imprenta Distrital
- Subdirector(a) de Imprenta Distrital
- Subdirector(a) de Imprenta Distrital
- Técnico Operativo
- Subdirector(a) de Imprenta Distrital
- Subdirección Imprenta Distrital</t>
  </si>
  <si>
    <t>-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t>
  </si>
  <si>
    <t>Se ajusta el contexto del proceso.
Se actualiza las causas externas del mismo.</t>
  </si>
  <si>
    <t>Diseñar y emitir lineamientos, desarrollar estrategias, brindar, prestar servicios y realizar análisis, estudios e investigaciones para el fortalecimiento de la Gestión Pública Distrital</t>
  </si>
  <si>
    <t>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</si>
  <si>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xml:space="preserve">- La imagen institucional se ve afectada ante los usuarios que utilizan el servicio, si este no se presta adecuadamente. (pendiente a hoy)
- Dificultad en la articulación de actividades comunes a las dependencias
</t>
  </si>
  <si>
    <t xml:space="preserve">- Cambios de características técnicas del producto por parte de los usuarios.
- Falta de recursos que podría darse por los recortes presupuestales, humanos y técnicos que influirían en la no sostenibilidad de los programas e iniciativas de los proyectos de inversión y en los servicios que presta al Secretaría General en el Distrito
</t>
  </si>
  <si>
    <t>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t>
  </si>
  <si>
    <t>-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t>
  </si>
  <si>
    <t>- Subdirección de Imprenta Distrital
- Subdirector(a) de Imprenta Distrital
- Subdirector(a) de Imprenta Distrital
- Profesional Universitario (Producción)
- Profesional Universitario (Producción)
- Profesional Universitario (Producción)
- Subdirección de Imprenta Distrital</t>
  </si>
  <si>
    <t>-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t>
  </si>
  <si>
    <t>Se ajusta el contexto del proceso.
Se actualizan las  causas externas del riesgo</t>
  </si>
  <si>
    <t>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t>
  </si>
  <si>
    <t>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t>
  </si>
  <si>
    <t>Gestionar alianzas y / o acciones de Relacionamiento Internacional, previa aprobación con el sector/entidad y/o la Alcaldía y actores internacionales para el Distrito.</t>
  </si>
  <si>
    <t>Posibilidad de afectación reputacional por información inoportuna, deficiente o insuficiente, debido a errores (fallas o deficiencias) en el reporte de la información o en la gestión de relacionamiento y cooperación  internacional de los sectores y/o entidades</t>
  </si>
  <si>
    <t xml:space="preserve">Dirección Distrital de Relaciones Internacionales </t>
  </si>
  <si>
    <t xml:space="preserve">- Los sistemas de información son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</si>
  <si>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</si>
  <si>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</si>
  <si>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 xml:space="preserve">- Procesos estratégicos en el Sistema de Gestión de Calidad
</t>
  </si>
  <si>
    <t>Teniendo en cuenta los controles aplicados al proceso, el resultado frente a la probabilidad del riesgo (según mapa de calor), se ubica en una zona baja (probabilidad  1 e  Impacto 1), en consecuencia la zona resultante es bajo.</t>
  </si>
  <si>
    <t>- Reportar el riesgo materializado de Posibilidad de afectación reputacional por información inoportuna, deficiente o insuficiente, debido a errores (fallas o deficiencias) en el reporte de la información o en la gestión de relacionamiento y cooperación  internacional de los sectores y/o entidades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riesgo Posibilidad de afectación reputacional por información inoportuna, deficiente o insuficiente, debido a errores (fallas o deficiencias) en el reporte de la información o en la gestión de relacionamiento y cooperación  internacional de los sectores y/o entidades</t>
  </si>
  <si>
    <t xml:space="preserve">- Dirección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Dirección Distrital de Relaciones Internacionales </t>
  </si>
  <si>
    <t>- Reporte de monitoreo indicando la materialización del riesgo de Posibilidad de afectación reputacional por información inoportuna, deficiente o insuficiente, debido a errores (fallas o deficiencias) en el reporte de la información o en la gestión de relacionamiento y cooperación  internacional de los sectores y/o entidades
- Registro en Matriz de Relacionamiento y cooperación
-  Correo electrónico de ajuste y/o documento final de ajuste.
- Correo electrónico, según aplique
- Riesgo de Posibilidad de afectación reputacional por información inoportuna, deficiente o insuficiente, debido a errores (fallas o deficiencias) en el reporte de la información o en la gestión de relacionamiento y cooperación  internacional de los sectores y/o entidades, actualizado.</t>
  </si>
  <si>
    <t>Se actualizaron los centros de costos de los documentos asociados a los controles, conforme a los lineamientos establecidos y a lo publicado en el aplicativo Daruma.</t>
  </si>
  <si>
    <t>Realizar el acompañamiento y monitoreo durante la implementación de la acción, programa o proyecto de cooperación, relacionamiento y posicionamiento internacional</t>
  </si>
  <si>
    <t>Posibilidad de afectación reputacional por información inoportuna, deficiente o insuficiente, debido a errores (fallas o deficiencias) en el reporte de la información o en la gestión de relacionamiento y posicionamiento  internacional de los sectores y/o entidades</t>
  </si>
  <si>
    <t xml:space="preserve">- Falta de información y apropiación de los objetivos de desarrollo y transformación de ciudad. La cultura organizacional está centrada en los procesos y procedimientos en los cuales cada quien interviene.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</si>
  <si>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moderada  (probabilidad 2 e Impacto 2), considerando para ello los controles establecidos  en términos de seguimiento y monitoreo a las actividades que se desarrollan a través de los procedimientos.</t>
  </si>
  <si>
    <t>Teniendo en cuenta los controles aplicados al proceso, el resultado frente a la probabilidad del riesgo (según mapa de calor), se ubica en una zona baja (probabilidad muy baja  1   Impacto leve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</si>
  <si>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información inoportuna, deficiente o insuficiente, debido a errores (fallas o deficiencias) en el reporte de la información o en la gestión de relacionamiento y posicionamiento  internacional de los sectores y/o entidades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Gestión de Alianzas e Internacionalización de Bogotá
- Actualizar el riesgo Posibilidad de afectación reputacional por información inoportuna, deficiente o insuficiente, debido a errores (fallas o deficiencias) en el reporte de la información o en la gestión de relacionamiento y posicionamiento  internacional de los sectores y/o entidades</t>
  </si>
  <si>
    <t xml:space="preserve">- Dirección Distrital de Relaciones Internacionales 
- Dirección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Dirección Distrital de Relaciones Internacionales </t>
  </si>
  <si>
    <t>- Reporte de monitoreo indicando la materialización del riesgo de Posibilidad de afectación reputacional por información inoportuna, deficiente o insuficiente, debido a errores (fallas o deficiencias) en el reporte de la información o en la gestión de relacionamiento y posicionamiento  internacional de los sectores y/o entidades
- Correo de evidencia de la reunión
- Correo y /o  documento de ajuste a las observaciones realizadas 
- Acta de reuniones realizadas y/o evidencia de reunión virtual
- Mapa de riesgo  Gestión de Alianzas e Internacionalización de Bogotá, actualizado.
- Riesgo de Posibilidad de afectación reputacional por información inoportuna, deficiente o insuficiente, debido a errores (fallas o deficiencias) en el reporte de la información o en la gestión de relacionamiento y posicionamiento  internacional de los sectores y/o entidades, actualizado.</t>
  </si>
  <si>
    <t>Se ajustaron los centros de costos de los documentos asociados a los controles, conforme a lo publicado en el aplicativo Daruma.</t>
  </si>
  <si>
    <t>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t>
  </si>
  <si>
    <t>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t>
  </si>
  <si>
    <t>Gestionar los Procesos Contractuales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</si>
  <si>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</si>
  <si>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7873 Fortalecimiento de la capacidad institucional de la Secretaría General</t>
  </si>
  <si>
    <t>El proceso estima que el riesgo se ubica en una zona extrema,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t>
  </si>
  <si>
    <t>El proceso estima que el riesgo se ubica en una zona alta, debido a que los controles establecidos son los adecuados y la calificación de los criterios es satisfactoria, ubicando el riesgo en la escala de probabilidad baja, y ante su materialización, podrían disminuirse los efectos, aplicando las acciones de contingencia.</t>
  </si>
  <si>
    <t xml:space="preserve">- Desarrollar dos (2) jornadas de socialización y/o taller dirigido a los funcionarios y contratistas de la Entidad sobre la debida aplicación de la Guía para la estructuración de estudios previos 4231000-GS-081.
</t>
  </si>
  <si>
    <t xml:space="preserve">- Director de Contratación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</si>
  <si>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</si>
  <si>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Dirección de Contratación
- Director(a) de Contratación
- Director(a) de Contratación
- Director(a) de Contratación
- Dirección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</si>
  <si>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t>
  </si>
  <si>
    <t>Se incluyó una acción de tratamiento del riesgo  para la vigencia 2024
Se ajustó el número de veces que se ejecutó la actividad clave asociada al riesgo, en el periodo de un (1) año.</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</si>
  <si>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</si>
  <si>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t>
  </si>
  <si>
    <t>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t>
  </si>
  <si>
    <t xml:space="preserve">-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
-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t>
  </si>
  <si>
    <t xml:space="preserve">- Director de Contratación 
- Director de Contratación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</si>
  <si>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</si>
  <si>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Dirección de Contratación
- Director(a) de Contratación
- Director(a) de Contratación
- Dirección de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</si>
  <si>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t>
  </si>
  <si>
    <t xml:space="preserve">Posibilidad de afectación económica (o presupuestal) por fallo en firme de detrimento patrimonial por parte de entes de control, debido a supervisión inadecuada de los contratos y/o convenios </t>
  </si>
  <si>
    <t xml:space="preserve">Dirección de Contratación </t>
  </si>
  <si>
    <t>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t>
  </si>
  <si>
    <t xml:space="preserve">- Desarrollar una (1) jornada de socialización y/o taller sobre la publicación de manera oportuna y de acuerdo con la normatividad vigente de la documentación que soporta la ejecución de los contratos o convenios, en el portal de contratación pública / SECOP.
-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
</t>
  </si>
  <si>
    <t xml:space="preserve">- Director de Contratación
- Director de Contratación
</t>
  </si>
  <si>
    <t xml:space="preserve">01/03/2024
01/03/2024
</t>
  </si>
  <si>
    <t xml:space="preserve">30/06/2024
30/06/2024
</t>
  </si>
  <si>
    <t xml:space="preserve">-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supervisión inadecuada de los contratos y/o convenios </t>
  </si>
  <si>
    <t xml:space="preserve">- Dirección de Contratación 
- Director(a) de Contratación
- Director(a) de Contratación
- Dirección de Contratación </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</si>
  <si>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supervisión inadecuada de los contratos y/o convenios , actualizado.</t>
  </si>
  <si>
    <t xml:space="preserve">Posibilidad de afectación reputacional por pérdida de la confianza ciudadana en la gestión contractual de la Entidad, debido a decisiones ajustadas a intereses propios o de terceros durante la etapa precontractual con el fin de celebrar un contrato </t>
  </si>
  <si>
    <t>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</si>
  <si>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</si>
  <si>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riesgo Posibilidad de afectación reputacional por pérdida de la confianza ciudadana en la gestión contractual de la Entidad, debido a decisiones ajustadas a intereses propios o de terceros durante la etapa precontractual con el fin de celebrar un contrato </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</si>
  <si>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Riesgo de Posibilidad de afectación reputacional por pérdida de la confianza ciudadana en la gestión contractual de la Entidad, debido a decisiones ajustadas a intereses propios o de terceros durante la etapa precontractual con el fin de celebrar un contrato , actualizado.</t>
  </si>
  <si>
    <t xml:space="preserve">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t>
  </si>
  <si>
    <t xml:space="preserve">-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</si>
  <si>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 actualizado.</t>
  </si>
  <si>
    <t>El proceso estima que el riesgo se ubica en una zona alta, debido a que la frecuencia con la que se realizó la actividad clave asociada al riesgo se presentó 304 veces en el último año, sin embargo, ante su materialización, podrían presentarse efectos significativos ante la emisión de conceptos que no se ajusten adecuadamente a la normatividad vigente.</t>
  </si>
  <si>
    <t xml:space="preserve">- Adelantar mesas bimestrales con los enlaces de las áreas ordenadoras del gasto a fin de realizar seguimiento a la liquidación de los contratos en los tiempos establecidos por la norma y resolver dudas respecto a este tema.
</t>
  </si>
  <si>
    <t xml:space="preserve">- Director de Contratación 
</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</si>
  <si>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riesgo Posibilidad de afectación reputacional por sanción disciplinaria por parte de entes de Control, debido a  la supervisión inadecuada para adelantar el proceso de liquidación de los contratos o convenios que así lo requieran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</si>
  <si>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Riesgo de Posibilidad de afectación reputacional por sanción disciplinaria por parte de entes de Control, debido a  la supervisión inadecuada para adelantar el proceso de liquidación de los contratos o convenios que así lo requieran, actualizado.</t>
  </si>
  <si>
    <t xml:space="preserve">Posibilidad de afectación económica (o presupuestal) por fallos judiciales y/o sanciones de entes de control, debido a incumplimiento legal en la aprobación del perfeccionamiento y ejecución contractual </t>
  </si>
  <si>
    <t>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t>
  </si>
  <si>
    <t xml:space="preserv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t>
  </si>
  <si>
    <t xml:space="preserve">-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riesgo Posibilidad de afectación económica (o presupuestal) por fallos judiciales y/o sanciones de entes de control, debido a incumplimiento legal en la aprobación del perfeccionamiento y ejecución contractual </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</si>
  <si>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Riesgo de Posibilidad de afectación económica (o presupuestal) por fallos judiciales y/o sanciones de entes de control, debido a incumplimiento legal en la aprobación del perfeccionamiento y ejecución contractual , actualizado.</t>
  </si>
  <si>
    <t>Administrar los bienes adquiridos mediante su recepción, asignación, mantenimiento, control y baja de los mismos con el fin de cubrir las necesidades de recursos físicos de las dependencias de la Secretaría General de la Alcaldía Mayor de Bogotá D.C.</t>
  </si>
  <si>
    <t>Subdirector(a) de Servicios Administrativos y Jefe Oficina de Tecnologías de la Información y las Comunicaciones</t>
  </si>
  <si>
    <t>Posibilidad de afectación reputacional por sanción de un ente de control o regulador, debido a errores (fallas o deficiencias) en la generación de la cuenta mensual de almacén con destino a la Subdirección Financiera.</t>
  </si>
  <si>
    <t xml:space="preserve">- Procesos de apoyo en el Sistema de Gestión de Calidad
</t>
  </si>
  <si>
    <t>El proceso estima que el riesgo se ubica en una zona moderada, debido a que la frecuencia con la que se realizó la actividad clave asociada al riesgo se presentó 12 veces en el último año, sin embargo, ante su materialización, podrían presentarse efectos significativos, en el pago de indemnizaciones por acciones legales en los procesos disciplinarios.</t>
  </si>
  <si>
    <t>- Reportar el riesgo materializado de Posibilidad de afectación reputacional por sanción de un ente de control o regulador,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riesgo Posibilidad de afectación reputacional por sanción de un ente de control o regulador, debido a errores (fallas o deficiencias) en la generación de la cuenta mensual de almacén con destino a la Subdirección Financiera.</t>
  </si>
  <si>
    <t>- Subdirección de Servicios Administrativos
- Subdirector(a) de Servicios Administrativos
- Subdirector(a) de Servicios Administrativos
- Subdirector(a) de Servicios Administrativos
- Subdirección de Servicios Administrativos</t>
  </si>
  <si>
    <t>- Reporte de monitoreo indicando la materialización del riesgo de Posibilidad de afectación reputacional por sanción de un ente de control o regulador,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Riesgo de Posibilidad de afectación reputacional por sanción de un ente de control o regulador, debido a errores (fallas o deficiencias) en la generación de la cuenta mensual de almacén con destino a la Subdirección Financiera., actualizado.</t>
  </si>
  <si>
    <t>Se ajustó el número de veces que se ejecutó la actividad clave asociada al riesgo, en el periodo de un (1) año.</t>
  </si>
  <si>
    <t xml:space="preserve">Administrar los Inventarios de bienes de la entidad </t>
  </si>
  <si>
    <t>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t>
  </si>
  <si>
    <t xml:space="preserve">- Actualizar el procedimiento PR-148 Ingreso o entrada de bienes con respecto a la revisión de controles definidos y condiciones generales del documento.
</t>
  </si>
  <si>
    <t xml:space="preserve">- Subdirector (a) de Servicios Administrativos
</t>
  </si>
  <si>
    <t xml:space="preserve">30/06/2024
</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</si>
  <si>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riesgo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</si>
  <si>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Riesgo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actualizado.</t>
  </si>
  <si>
    <t>Se incluyó una acción de tratamiento del riesgo para la vigencia 2024
Se ajustó el número de veces que se ejecutó la actividad clave asociada al riesgo, en el periodo de un (1) año.</t>
  </si>
  <si>
    <t>Administrar los Inventarios de bienes de la entidad</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</si>
  <si>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</si>
  <si>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Actualizar los procedimientos PR-235 Control y Seguimiento con respecto a los controles definidos y las condiciones generales del documento.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</si>
  <si>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riesgo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</si>
  <si>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Subdirección de Servicios Administrativos
- Subdirector(a) de Servicios Administrativos
- Subdirector(a) de Servicios Administrativos
- Subdirección de Servicios Administrativos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</si>
  <si>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Riesgo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actualizado.</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</si>
  <si>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</si>
  <si>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t>
  </si>
  <si>
    <t>El proceso estima que el riesgo se ubica en una zona alta, debido a que la frecuencia con la que se realizó la actividad clave asociada al riesgo se presentó 1457 veces en el último año, sin embargo, ante su materialización, podrían presentarse efectos significativos, en el pago de indemnizaciones por acciones legales en los procesos disciplinarios.</t>
  </si>
  <si>
    <t>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t>
  </si>
  <si>
    <t xml:space="preserve">- Actualizar el procedimiento PR-379 Mantenimiento de Equipos con respecto condiciones generales y revisión de controles definidos del documento.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</si>
  <si>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riesgo Posibilidad de afectación reputacional por ausencia o retrasos  en los mantenimientos de las edificaciones, maquinaria y equipos de la Entidad, debido a decisiones erróneas o no acertadas en la priorización para su intervención</t>
  </si>
  <si>
    <t>- Subdirección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Subdirección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</si>
  <si>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Riesgo de Posibilidad de afectación reputacional por ausencia o retrasos  en los mantenimientos de las edificaciones, maquinaria y equipos de la Entidad, debido a decisiones erróneas o no acertadas en la priorización para su intervención, actualizado.</t>
  </si>
  <si>
    <t>Ejecutar tareas del mantenimiento de la infraestructura tecnológica. 
Fase (actividad): Actualizar y ampliar los servicios tecnológicos de la Secretaria General y Optimizar sistemas de información y de gestión de datos de la Secretaria General</t>
  </si>
  <si>
    <t xml:space="preserve">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t>
  </si>
  <si>
    <t>7872 Transformación digital y gestión TIC</t>
  </si>
  <si>
    <t>El proceso estima que el riesgo se ubica en una zona baja, debido a que la frecuencia con la que se realizó la actividad clave asociada al riesgo se presentó 1 vez en el último año, sin embargo, ante su materialización, podrían presentarse efectos significativos, en el pago de indemnizaciones por acciones legales en los procesos disciplinarios.</t>
  </si>
  <si>
    <t xml:space="preserve">-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t>
  </si>
  <si>
    <t>- Oficina de Tecnologías de la Información y las Comunicaciones
- Jefe Oficina de Tecnologías de la Información y las Comunicaciones
-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</si>
  <si>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actualizado.</t>
  </si>
  <si>
    <t>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t>
  </si>
  <si>
    <t>Se determina la probabilidad (Muy baja 1)  teniendo en cuenta que no se he presentado en los últimos cuatro años. El impacto (Mayor 4) obedece a la afectación de la imagen y las sanciones por entes de control que se puedan generar la posibilidad de la materialización del riesgo.</t>
  </si>
  <si>
    <t xml:space="preserve">- Realizar una campaña de comunicación interna enfocada en las solicitudes que se pueden atender con los recursos de la caja menor
</t>
  </si>
  <si>
    <t>-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t>
  </si>
  <si>
    <t>- Subdirección de Servicios Administrativos
- Subdirector(a) de Servicios Administrativos.
- Subdirector Servicios Administrativos
- Subdirección de Servicios Administrativos</t>
  </si>
  <si>
    <t>-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t>
  </si>
  <si>
    <t>Se incluye acción de tratamiento para el riesgo.</t>
  </si>
  <si>
    <t xml:space="preserve">- Dificultades en el  seguimiento  frente al estado de avance de los contratos, suscritos y en ejecución, pertenecientes al proceso.
- Falta de actualización de algunos sistemas (interfaz, accesibilidad, disponibilidad) que interactúan con los procesos.
- Alta rotación de personal y dificultades en la transferencia de conocimiento entre los servidores y/o contratistas que participan en el proceso, en virtud de vinculación, retiro o reasignación de roles.
- Debilidades en la articulación y comunicación en la operación de las actividades que se gestionan al interior  del proceso.
- Falta de articulación de la Gestión Documental con las áreas que impactan el proceso.
</t>
  </si>
  <si>
    <t>-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Actualizar el riesgo Posibilidad de afectación reputacional por pérdida de credibilidad en la atención a las solicitudes de servicios administrativos, debido a errores (fallas o deficiencias) en la prestación de servicios administrativos.</t>
  </si>
  <si>
    <t>- Subdirección de Servicios Administrativos
- Profesional o Auxiliar administrativo de la Subdirección de Servicios Administrativos
- Profesional o Auxiliar administrativo de la Subdirección de Servicios Administrativos
- Subdirección de Servicios Administrativos</t>
  </si>
  <si>
    <t>-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
- Servicio prestado
- Correo o memorando electrónico con el reporte
- Riesgo de Posibilidad de afectación reputacional por pérdida de credibilidad en la atención a las solicitudes de servicios administrativos, debido a errores (fallas o deficiencias) en la prestación de servicios administrativos., actualizado.</t>
  </si>
  <si>
    <t>Se elimina PC 3 correspondiente a la encuesta de satisfacción dado que no se realiza. 
Se elimina la acción de contingencia asociada a la encuesta.</t>
  </si>
  <si>
    <t xml:space="preserve">-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t>
  </si>
  <si>
    <t xml:space="preserve">- Perdida de credibilidad del proceso y de la entidad
- Uso indebido e inadecuado de información de la Secretaria General
- Sanciones disciplinarias fiscales y penales
- Perdida de información de la entidad
</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</si>
  <si>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</si>
  <si>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Realizar sensibilización cuatrimestral sobre el manejo y custodia de los documentos conforme a los lineamientos establecidos en el proceso.
</t>
  </si>
  <si>
    <t xml:space="preserve">- Subdirector(a) de Gestión Documental
</t>
  </si>
  <si>
    <t>-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
- Reportar al Subdirector de Gestión Documental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de Servicios Administrativos y Tecnológicos
-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t>
  </si>
  <si>
    <t>- Subdirección de Gestión Documental
- Subdirector(a) de Gestión Documental
- Subdirector(a) de Gestión Documental
- Subdirector(a) de Gestión Documental
- Subdirector(a) de Gestión Documental
- Subdirector(a) de Gestión Documental
- Subdirección de Gestión Documental</t>
  </si>
  <si>
    <t>-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
-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 Instrumento actualizado TRD
- Memorando  de reporte a la Oficina de Control Interno
- Notificación a la autoridad competente
- Mapa de riesgos
-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t>
  </si>
  <si>
    <t>Se ajustaron las causas internas y se agrego una acción de tratamiento para la vigencia 2024
Se ajustó los centros de costo de los documentos asociados a las actividades de control del riesgo
Se incluye acción de tratamiento para el riesgo.</t>
  </si>
  <si>
    <t>Posibilidad de afectación reputacional por incumplimiento en la entrega de comunicaciones oficiales y trámite de actos administrativos, debido a errores (fallas o deficiencias) en la gestión, trámite y/o expedición de los mismos</t>
  </si>
  <si>
    <t xml:space="preserve">- Incumplimiento de las funciones o legal por vencimiento de términos en la entrega de comunicaciones oficiales.
- Reprocesos en la entrega de comunicaciones al usuario final.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</si>
  <si>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</si>
  <si>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correspondiente.B262
- Actualizar El mapa de riesgos Gestión de Servicios Administrativos y Tecnológicos
- Actualizar el riesgo Posibilidad de afectación reputacional por incumplimiento en la entrega de comunicaciones oficiales y trámite de actos administrativos, debido a errores (fallas o deficiencias) en la gestión, trámite y/o expedición de los mismos</t>
  </si>
  <si>
    <t>- Subdirección de Gestión Documental
- Subdirección de Gestión Documental
- Subdirección de Gestión Documental
- Subdirección de Servicios Administrativos, Oficina de Tecnología de la Información y las Telecomunicaciones y la Subdirección de  Gestión Documental
- Subdirección de Gestión Documental</t>
  </si>
  <si>
    <t>-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de Servicios Administrativos y Tecnológicos, actualizado.
- Riesgo de Posibilidad de afectación reputacional por incumplimiento en la entrega de comunicaciones oficiales y trámite de actos administrativos, debido a errores (fallas o deficiencias) en la gestión, trámite y/o expedición de los mismos, actualizado.</t>
  </si>
  <si>
    <t>Se ajusta los centros de costo de los documentos asociados a las actividades de control del riesgo</t>
  </si>
  <si>
    <t>Posibilidad de afectación reputacional por inconsistencias en los planes o instrumentos archivísticos, debido a errores (fallas o deficiencias) en la aplicación de los lineamientos  para su implementación o actualización.</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</si>
  <si>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 Sanciones por parte de cualquier ente de control o regulador.                                                                                                                                                                                                                                                            
- No disponibilidad de documentos.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</si>
  <si>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</si>
  <si>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
- Realizar el respectivo ajuste en el instrumento archivístico.
- Solicitar a la dependencia realizar la transferencia documental.
- Ajustar el cronograma de transferencias documentales.
- Actualizar el riesgo Posibilidad de afectación reputacional por inconsistencias en los planes o instrumentos archivísticos, debido a errores (fallas o deficiencias) en la aplicación de los lineamientos  para su implementación o actualización.</t>
  </si>
  <si>
    <t>- Subdirección de Gestión Documental
-  Subdirector(a) de Gestión Documental
-  Subdirector(a) de Gestión Documental
-  Subdirector(a) de Gestión Documental
- Subdirección de Gestión Documental</t>
  </si>
  <si>
    <t>-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
- Instrumento ajustado (TRD)
- Memorando de solicitud de Transferencia documental
- Cronograma de Transferencias documentales ajustado
- Riesgo de Posibilidad de afectación reputacional por inconsistencias en los planes o instrumentos archivísticos, debido a errores (fallas o deficiencias) en la aplicación de los lineamientos  para su implementación o actualización., actualizado.</t>
  </si>
  <si>
    <t>Se actualiza el número de veces que se aplica la actividad de control frente al riesgo.</t>
  </si>
  <si>
    <t>La valoración del riesgo después de controles quedó en escala de probabilidad MUY BAJA y en impacto LEVE, toda vez que se incluyeron actividades de control con solidez fuerte, lo que minimiza la materialización del riesgo. Continúa ubicado en zona resultante BAJO</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</si>
  <si>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riesgo Posibilidad de afectación reputacional por hallazgos de auditoría interna o externa, debido a supervisión inadecuada en el desarrollo de soluciones tecnológicas</t>
  </si>
  <si>
    <t>- Oficina de Tecnologías de la Información y las Comunicaciones
- Jefe Oficina de Tecnologías de la Información y las Comunicaciones
- Jefe Oficina de Tecnologías de la Información y las Comunicaciones
- Jefe Oficina de Tecnologías de la Información y las Comunicaciones
- Oficina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</si>
  <si>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Riesgo de Posibilidad de afectación reputacional por hallazgos de auditoría interna o externa, debido a supervisión inadecuada en el desarrollo de soluciones tecnológicas, actualizado.</t>
  </si>
  <si>
    <t xml:space="preserve">Identificación del riesgo
Análisis antes de controles
Evaluación de controles
</t>
  </si>
  <si>
    <t>Se cambia la calificación de la probabilidad e impacto en consecuencia cambio la valoración del riesgo antes y después de controles.
Se modifican los controles asociados al proceso de la Secretaría General.</t>
  </si>
  <si>
    <t>La valoración del riesgo antes de control quedó en escala de probabilidad por frecuencia "MEDIA" y continúa de impacto MENOR, toda vez que afecta los aspectos: financiero bajo, indisponibilidad de la información lo que lo continúa ubicando al riesgo en zona resultante  MODERADO.</t>
  </si>
  <si>
    <t>La valoración del riesgo después de controles quedó en MUY BAJA  y de  impacto MENOR, toda vez que se incluyeron actividades de control con solidez fuerte lo que minimiza la materialización del riesgo, y lo ubica en  zona resultante BAJO</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</si>
  <si>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riesgo Posibilidad de afectación reputacional por baja disponibilidad de los servicios tecnológicos, debido a errores (Fallas o Deficiencias)  en la administración y gestión de los recursos de infraestructura tecnológica</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</si>
  <si>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Riesgo de Posibilidad de afectación reputacional por baja disponibilidad de los servicios tecnológicos, debido a errores (Fallas o Deficiencias)  en la administración y gestión de los recursos de infraestructura tecnológica, actualizado.</t>
  </si>
  <si>
    <t>Se realiza el ajuste las perspectivas del impacto del riesgo
Se realiza cambia centros de costo de los documentos asociados a las actividades de control.</t>
  </si>
  <si>
    <t>Inicia con la identificación de necesidades, la realización del diagnóstico y el diseño del plan de comunicaciones continúa con el diseño e implementación de estrategias de comunicación y finaliza con el seguimiento a la ejecución de estrategias de comunicación pública.</t>
  </si>
  <si>
    <t>Diseñar, ejecutar, orientar y divulgar las acciones de Comunicación Corporativa de la entidad.</t>
  </si>
  <si>
    <t>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t>
  </si>
  <si>
    <t xml:space="preserve">- Respuestas a temáticas emergentes no previsibles dentro de la planeación de comunicaciones.	
</t>
  </si>
  <si>
    <t>El proceso estima que el riesgo se ubica en una zona moderada, debido a que la frecuencia con la que se realizó la actividad clave asociada al riesgo se presentó 13 veces en el último año, sin embargo, ante su materialización, podrían presentarse efectos significativos, como el incumplimiento en las metas y objetivos institucionales afectando el cumplimiento en las metas regionales.</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</si>
  <si>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riesgo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t>
  </si>
  <si>
    <t>-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</si>
  <si>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actualizado.</t>
  </si>
  <si>
    <t>Se actualiza el número de veces que se realiza la actividad clave asociada al riesgo (probabilidad).
Se actualizaron los controles frente al riesgo.</t>
  </si>
  <si>
    <t>Diseñar y divulgar contenidos informativos y/o periodísticos relacionados con la gestión de la Administración Distrital a través del Ecosistema Digital de la Alcaldía Mayor de Bogotá.</t>
  </si>
  <si>
    <t xml:space="preserve">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t>
  </si>
  <si>
    <t xml:space="preserve">-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riesgo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t>
  </si>
  <si>
    <t>-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</si>
  <si>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actualizado.</t>
  </si>
  <si>
    <t>Diseñar, revisar, ejecutar y divulgar las acciones de comunicación hacia la ciudadanía.  
Fase (actividad): Desconocimiento de los intereses comunicacionales del ciudadano que genere barreras de identificación y comprensión de mensajes.</t>
  </si>
  <si>
    <t>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t>
  </si>
  <si>
    <t>7867 Generación de los lineamientos de comunicación del Distrito para construir ciudad y ciudadanía</t>
  </si>
  <si>
    <t>- Reportar el riesgo materializado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riesgo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t>
  </si>
  <si>
    <t>- Oficina Consejería de Comunicaciones
- Jefe Oficina Consejería de Comunicaciones
- Solicitante de la campaña y profesionales de la Oficina Consejería de Comunicaciones (Agencia en casa y audiovisual)
- Profesionales y Jefe de la Oficina Consejería de Comunicaciones
- Oficina Consejería de Comunicaciones</t>
  </si>
  <si>
    <t>- Reporte de monitoreo indicando la materialización del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actualizado.</t>
  </si>
  <si>
    <t>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</si>
  <si>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 xml:space="preserve">- Consulta del Registro Distrital (Consulta)
- Publicación de actos o documentos administrativos en el Registro Distrital (Trámite)
</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</si>
  <si>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t>
  </si>
  <si>
    <t>- Oficina Consejería de Comunicaciones
- El(la) servidor responsable de la información de la dependencia
- Los profesionales de las oficinas de Planeación, de tecnologías de la información y las comunicaciones y de la Consejería de Comunicaciones	
-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</si>
  <si>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t>
  </si>
  <si>
    <t xml:space="preserve">
Análisis antes de controles
Establecimiento de controles
Evaluación de controles
</t>
  </si>
  <si>
    <t>Se actualiza el número de veces que se realiza la actividad clave asociada al riesgo (probabilidad).
Se actualizaron los controles frente al riesgo.
Se ajusta la valoración residual</t>
  </si>
  <si>
    <t>Diseñar y emitir lineamientos en materia de comunicación pública.
Fase (propósito): Descoordinación interinstitucional en la aplicación de los lineamientos dictados en materia de comunicación pública.</t>
  </si>
  <si>
    <t xml:space="preserve">-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riesgo Posibilidad de afectación económica (o presupuestal) por incumplimiento en la generación de lineamientos distritales en materia de comunicación pública, debido a debilidades en la definición, alcance y formalización de los mismos hacia las entidades distritales. </t>
  </si>
  <si>
    <t>- Oficina Consejería de Comunicaciones
- Jefe Oficina Consejería de Comunicaciones
- Jefe Oficina Consejería de Comunicaciones
-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</si>
  <si>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Riesgo de Posibilidad de afectación económica (o presupuestal) por incumplimiento en la generación de lineamientos distritales en materia de comunicación pública, debido a debilidades en la definición, alcance y formalización de los mismos hacia las entidades distritales. , actualizado.</t>
  </si>
  <si>
    <t>Diseñar y emitir lineamientos en materia de comunicación pública.
Fase (componente): Falta de adherencia de las entidades del Distrito que impidan la implementación de los lineamientos distritales en materia de comunicación pública.</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</si>
  <si>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riesgo 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</si>
  <si>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Oficina Consejería de Comunicaciones
- el (la) Jefe de la Oficina Consejería de Comunicaciones
- el (la) profesional de la Oficina Consejería de Comunicaciones (agencia en casa)
- el (la) Jefe de la Oficina Consejería de Comunicaciones
-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</si>
  <si>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actualizado.</t>
  </si>
  <si>
    <t>Identificación del riesgo
Análisis antes de controles
Establecimiento de controles
Evaluación de controles
Tratamiento del riesgo</t>
  </si>
  <si>
    <t>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t>
  </si>
  <si>
    <t>Garantizar el registro adecuado y oportuno de los hechos económicos de la Entidad, que permita elaborar y presentar los Estados Financieros.</t>
  </si>
  <si>
    <t xml:space="preserve">-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riesgo Posibilidad de afectación reputacional por hallazgos y sanciones impuestas por órganos de control, debido a errores (fallas o deficiencias) en el registro adecuado y oportuno de los hechos económicos de la entidad </t>
  </si>
  <si>
    <t>- Subdirección Financiera
- Subdirector Financiero - Profesional Especializado (Contador)
- Profesional Especializado
- Profesional Especializado
- Subdirección Financiera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</si>
  <si>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Riesgo de Posibilidad de afectación reputacional por hallazgos y sanciones impuestas por órganos de control, debido a errores (fallas o deficiencias) en el registro adecuado y oportuno de los hechos económicos de la entidad , actualizado.</t>
  </si>
  <si>
    <t>Se actualizan los controles preventivos y detectivos frente al riesgo.</t>
  </si>
  <si>
    <t xml:space="preserve">-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riesgo Posibilidad de afectación reputacional por  hallazgos y sanciones impuestas por órganos de control  y la secretaria distrital de hacienda, debido a incumplimiento parcial de compromisos en la presentación de Estados Financieros </t>
  </si>
  <si>
    <t>- Subdirección Financiera
- Subdirector Financiero - Profesional Especializado (Contador)
- Subdirector Financiero - Profesional Especializado (Contador)
- Subdirector Financiero - Profesional Especializado (Contador)
- Subdirección Financiera</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</si>
  <si>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Riesgo de Posibilidad de afectación reputacional por  hallazgos y sanciones impuestas por órganos de control  y la secretaria distrital de hacienda, debido a incumplimiento parcial de compromisos en la presentación de Estados Financieros , actualizado.</t>
  </si>
  <si>
    <t>Gestionar los Certificados de Disponibilidad Presupuestal y de Registro Presupuestal</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</si>
  <si>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riesgo Posibilidad de afectación reputacional por  hallazgos y sanciones impuestas por órganos de control, debido a errores (fallas o deficiencias) al gestionar los Certificados de Disponibilidad Presupuestal y de Registro Presupuestal</t>
  </si>
  <si>
    <t>- Subdirección Financiera
- Subdirector Financiero - Profesional Universitario - Técnico Operativo
- Subdirector Financiero - Profesional Universitario - Técnico Operativo
- Subdirección Financiera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</si>
  <si>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Riesgo de Posibilidad de afectación reputacional por  hallazgos y sanciones impuestas por órganos de control, debido a errores (fallas o deficiencias) al gestionar los Certificados de Disponibilidad Presupuestal y de Registro Presupuestal, actualizado.</t>
  </si>
  <si>
    <t>Se actualiza el número de veces que se realiza la actividad clave asociada al riesgo (probabilidad).
Se actualizan los controles preventivos y detectivos frente al riesgo.</t>
  </si>
  <si>
    <t>Coordinar las actividades necesarias para garantizar el pago de las obligaciones adquiridas por la Secretaria General de conformidad con las normas vigentes</t>
  </si>
  <si>
    <t xml:space="preserve">Posibilidad de afectación económica (o presupuestal) por sanción moratoria o pago de  intereses, debido a errores (fallas o deficiencias) en el pago oportuno de las obligaciones adquiridas por la Secretaria General            </t>
  </si>
  <si>
    <t>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</si>
  <si>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xml:space="preserve">-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Verificar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riesgo Posibilidad de afectación económica (o presupuestal) por sanción moratoria o pago de  intereses, debido a errores (fallas o deficiencias) en el pago oportuno de las obligaciones adquiridas por la Secretaria General            </t>
  </si>
  <si>
    <t>- Subdirección Financiera
- Subdirector Financiero - Equipo de trabajo del proceso
- Subdirector Financiero - Equipo de trabajo del proceso
- Subdirección Financiera</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</si>
  <si>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Riesgo de Posibilidad de afectación económica (o presupuestal) por sanción moratoria o pago de  intereses, debido a errores (fallas o deficiencias) en el pago oportuno de las obligaciones adquiridas por la Secretaria General            , actualizado.</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</si>
  <si>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</si>
  <si>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</si>
  <si>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Desarrollar conciliación automática de los saldos entre el sistema PERNO VS Sistema Contable LIMAY
</t>
  </si>
  <si>
    <t xml:space="preserve">- Subdirector Financiero
</t>
  </si>
  <si>
    <t xml:space="preserve">01/04/2024
</t>
  </si>
  <si>
    <t xml:space="preserve">31/10/2024
</t>
  </si>
  <si>
    <t xml:space="preserve">-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</si>
  <si>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Subdirección Financiera
- Subdirector Financiero
- Subdirector Financiero
- Subdirector Financiero
- Profesional de la Subdirección Financiera
- Subdirección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</si>
  <si>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t>
  </si>
  <si>
    <t>Se actualizan los controles preventivos y detectivos frente al riesgo.
Se define la propuesta de acción de tratamiento a 2024.</t>
  </si>
  <si>
    <t>Garantizar el registro adecuado y oportuno de los hechos económicos de la Entidad, que permite elaborar y presentar los estados financieros.</t>
  </si>
  <si>
    <t xml:space="preserve">- Efectuar la conciliación de las CXP entre el sistema contable (LIMAY) y el sistema de información presupuestal  (Bogdata) previo al término del reporte 
</t>
  </si>
  <si>
    <t xml:space="preserve">29/02/2024
</t>
  </si>
  <si>
    <t xml:space="preserve">-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t>
  </si>
  <si>
    <t>- Subdirección Financiera
- Profesional de la Subdirección Financiera
- Profesional de la Subdirección Financiera
- Subdirección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</si>
  <si>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t>
  </si>
  <si>
    <t xml:space="preserve">Asesorar y representar jurídicamente a la Secretaría General de la Alcaldía Mayor Bogotá D.C. mediante el análisis, trámite, defensa y solución de asuntos de carácter jurídico que surjan en el desarrollo de las funciones.  </t>
  </si>
  <si>
    <t>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t>
  </si>
  <si>
    <t>Gestionar la defensa judicial y extrajudicial de la Secretaria General</t>
  </si>
  <si>
    <t>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</si>
  <si>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Falta de monitoreo de la actualización  de la normativa Distrital y de los procesos y procedimientos internos de acuerdo con las modificaciones legales recientes.
- Posible configuración de Conflicto de Interés entre el apoderado de la Secretaría General y los demandantes
- Confusión entre normas y directrices a nivel institucional como Secretaría General y directrices a nivel Distrital
- No se cuenta con   equipos asignados a todos los/as servidores/as. Los equipos (su mayoría) no cuentan con los dispositivos requeridos para operar bajo las nuevas condiciones de trabajo (micrófonos, cámaras, entre otros)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</si>
  <si>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Manifestaciones que generan alteraciones en el orden público, en las cuales se vean afectadas las instalaciones de la entidad.
</t>
  </si>
  <si>
    <t>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t>
  </si>
  <si>
    <t>-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t>
  </si>
  <si>
    <t>- Oficina Jurídica
- Comité de Conciliación
- Oficina Jurídica</t>
  </si>
  <si>
    <t>-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t>
  </si>
  <si>
    <t xml:space="preserve">Identificación del riesgo
Análisis antes de controles
Establecimiento de controles
Evaluación de controles
</t>
  </si>
  <si>
    <t xml:space="preserve">De acuerdo con la actualización de la DOFA, se ajusto los factores del riesgo y las causas externas. 
Se realizó el análisis de controles de la probabilidad por el criterio de exposición y se actualizo la valoración del impacto.
Se realizó el análisis después de controles teniendo en cuenta la valoración obtenida con los controles definidos.
Se ajustó el número de veces que se ejecuta la actividad clave  en un periodo de un año
Se eliminó un control detectivo 
Se ajustó el tipo de control 3 de preventivo a detectivo en el control </t>
  </si>
  <si>
    <t xml:space="preserve">- Falta de monitoreo de la actualización  de la normativa Distrital y de los procesos y procedimientos internos de acuerdo con las modificaciones legales recientes.
-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</si>
  <si>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t>
  </si>
  <si>
    <t xml:space="preserve">- Hallazgos por parte de los Entes de Control
-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t>
  </si>
  <si>
    <t>El proceso estima que el riesgo se ubica en una zona moderado, debido a que la frecuencia con la que se realizó la actividad clave asociada al riesgo se presentó 1623 veces en el último año, sin embargo, ante su materialización, podrían presentarse efectos significativos como la posible revocatoria de actos administrativos debido a su falta de legalidad.</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</si>
  <si>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Jurídica para que realice los ajustes correspondientes.
- Actualizar el riesgo Posibilidad de afectación reputacional por interposición de demandas y emisión de decisiones contrarias a los intereses de la Secretaría General, debido a errores (fallas o deficiencias) en la emisión de actos administrativos de carácter general</t>
  </si>
  <si>
    <t>- Oficina Jurídica
- Secretario(a) General
- Oficina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</si>
  <si>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Riesgo de Posibilidad de afectación reputacional por interposición de demandas y emisión de decisiones contrarias a los intereses de la Secretaría General, debido a errores (fallas o deficiencias) en la emisión de actos administrativos de carácter general, actualizado.</t>
  </si>
  <si>
    <t>De acuerdo con la actualización de la DOFA, se ajusto los factores del riesgo y las causas externas. 
Se realizó el análisis de controles de la probabilidad por el criterio de exposición y se actualizo la valoración del impacto.
Se ajustó el número de veces que se ejecuta la actividad clave  en un periodo de un año</t>
  </si>
  <si>
    <t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</si>
  <si>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xml:space="preserve">- Disposición y consulta de la normatividad, falta un normograma integral con  la totalidad y clasificación de las normas 
- Falta de monitoreo de la actualización  de la normativa Distrital y de los procesos y procedimientos internos de acuerdo con las modificaciones legales recientes.
- Confusión entre normas y directrices a nivel institucional como Secretaría General y directrices a nivel Distrital
- Divergencias en lo resuelto por los operadores judiciales en casos análogos que generan inseguridad jurídica.
- Falta de información allegada dentro de los antecedentes del conceptos y/o consultas que puede llegar a generar análisis incompleto.
</t>
  </si>
  <si>
    <t>El proceso estima que el riesgo se ubica en una zona moderada, debido a que la frecuencia con la que se realizó la actividad clave asociada al riesgo se presentó 22 veces en el último año, sin embargo, ante su materialización, podrían presentarse efectos significativos ante la emisión de conceptos que no se ajusten adecuadamente a la normatividad vigente.</t>
  </si>
  <si>
    <t>El proceso estima que el riesgo se ubica en una zona muy baja, debido a que los controles establecidos son los adecuados y la calificación de los criterios es satisfactoria, ubicando el riesgo en la escala de probabilidad baja, y ante su materialización, podrían disminuirse los efectos, aplicando las acciones de contingencia.</t>
  </si>
  <si>
    <t xml:space="preserve">-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Devolver al profesional de la Oficina Asesora Jurídica para que realice los ajustes correspondientes, lo cual se consigna en el proyecto de concepto o consulta.
-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t>
  </si>
  <si>
    <t>- Oficina Jurídica
- Oficina Jurídica
- Oficina Jurídica</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</si>
  <si>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t>
  </si>
  <si>
    <t xml:space="preserve">De acuerdo con la actualización de la DOFA, se ajusto los factores del riesgo y las causas externas. 
Se realizó el análisis de controles de la probabilidad por el criterio de exposición y se actualizo la valoración del impacto.
Se realizó el análisis después de controles teniendo en cuenta la valoración obtenida con los controles definidos.
Se ajustó el número de veces que se ejecuta la actividad clave  en un periodo de un año. 
Se ajustó la redacción del riesgo correctivo. </t>
  </si>
  <si>
    <t>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</si>
  <si>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Oficina Jurídica </t>
  </si>
  <si>
    <t xml:space="preserve">- Disposición y consulta de la normatividad, falta un normograma integral con  la totalidad y clasificación de las normas 
- Falta de monitoreo de la actualización  de la normativa Distrital y de los procesos y procedimientos internos de acuerdo con las modificaciones legales recientes.
- Posible configuración de Conflicto de Interés entre el apoderado de la Secretaría General y los demandantes
- Confusión entre normas y directrices a nivel institucional como Secretaría General y directrices a nivel Distrital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</si>
  <si>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</si>
  <si>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 xml:space="preserve">-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t>
  </si>
  <si>
    <t xml:space="preserve">- Jefe de Oficina Jurídica 
</t>
  </si>
  <si>
    <t>-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t>
  </si>
  <si>
    <t xml:space="preserve">- Oficina Jurídica 
- Comité de Conciliación 
- Comité de Conciliación 
- Oficina Jurídica </t>
  </si>
  <si>
    <t>-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del Comité de Conciliación 
- Acta del Comité de Conciliación 
-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t>
  </si>
  <si>
    <t>De acuerdo con la actualización de la DOFA, se ajusto los factores del riesgo y las causas externas. 
Se realizó el análisis de controles de la probabilidad por el criterio de frecuencia y se actualizo la valoración del impacto.
Se realizó el análisis después de controles teniendo en cuenta la valoración obtenida con los controles definidos.
Se definió el impacto de acuerdo con la valoración obtenida del criterio corrupción.
Se ajustó la redacción de los controles preventivos  y detectivos
Se definió la acción de tratamiento a 2024</t>
  </si>
  <si>
    <t>Subsecretario(a) de Servicio a la Ciudadanía y Jefe de Oficina de Alta Consejería Distrital de Tecnologías de Información y Comunicaciones –TIC</t>
  </si>
  <si>
    <t>Subsecretaría de Servicio al Ciudadano</t>
  </si>
  <si>
    <t>7870 Servicio a la ciudadanía, moderno, eficiente y de calidad</t>
  </si>
  <si>
    <t>-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
- Evaluar la situación presentada de acuerdo a la etapa en la que se encuentra el proyecto.
- Elaborar plan de trabajo (actividades, responsables, fechas).
- Ejecutar del plan de trabajo.
- Actualizar el riesgo Posibilidad de afectación reputacional por debilidades en la ejecución que afecten la puesta en operación de nuevos medios de relacionamiento con la ciudadanía, debido a errores (fallas o deficiencias) en el diseño y estructuración de estos</t>
  </si>
  <si>
    <t>- Subsecretaría de Servicio al Ciudadano
- Subsecretario de Servicio a la Ciudadanía - Profesionales asignados en el proyecto
- Subsecretario de Servicio a la Ciudadanía - Profesionales asignados en el proyecto
- Subsecretario de Servicio a la Ciudadanía - Profesionales asignados en el proyecto
- Subsecretaría de Servicio al Ciudadano</t>
  </si>
  <si>
    <t>-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
- Acta con la decisión de acciones a tomar
- Plan de trabajo para la corrección de la situación
- Plan de trabajo ejecutado
- Riesgo de Posibilidad de afectación reputacional por debilidades en la ejecución que afecten la puesta en operación de nuevos medios de relacionamiento con la ciudadanía, debido a errores (fallas o deficiencias) en el diseño y estructuración de estos, actualizado.</t>
  </si>
  <si>
    <t>Se ajusta la valoración de la perspectiva del impacto antes de controles en lo referente a "operativo" e "información".</t>
  </si>
  <si>
    <t>Administrar el Sistema Unificado Distrital de Inspección, Vigilancia y Control - SUDIVC, a través de la coordinación y articulación de acciones conjuntas con las entidades que hacen parte del SUDIVC
Capacitar o cualificar a los servidores públicos en temáticas de funcionalidad del Sistema Distrital para la Gestión de Peticiones Ciudadanas, servicio a la Ciudadanía, al igual que en competencias de Inspección, Vigilancia y Control.</t>
  </si>
  <si>
    <t>Posibilidad de afectación reputacional por hallazgos de entes e instancias de control internos o externos, debido a incumplimiento de compromisos de acciones conjuntas y en la ejecución de la gestión de seguimiento y monitoreo de la función de Inspección, Vigilancia y Control</t>
  </si>
  <si>
    <t>Subdirección de Seguimiento a la Gestión de Inspección, Vigilancia y Control - SSGIVC</t>
  </si>
  <si>
    <t xml:space="preserve">- Desconocimiento por parte de algunos funcionarios acerca de las funciones de la entidad y elementos de la plataforma estratégica.
- Falta de mayor divulgación en todos los niveles de la Organización, frente al cumplimiento de las metas, programas y proyectos.
- Dificultades en la transferencia de conocimiento entre los servidores que se vinculan y retiran de la entidad.
- Fallas de conectividad e interoperabilidad. 
</t>
  </si>
  <si>
    <t xml:space="preserve">- Fallas de interoperabilidad con instancias externas.
- La información necesaria para el seguimiento a la gestión de las entidades participantes en la prestación de los servicios a la Ciudadanía, no es suficiente, clara, completa o de calidad.
- Dificultades en la coordinación de las diferentes secretarias para la prestación de servicios públicos o ejecución de programas, así como la articulación con Entidades del orden nacional
- Pérdida de credibilidad y de confianza que dificulte el ejercicio de las funciones de la Secretaría General. 
</t>
  </si>
  <si>
    <t xml:space="preserve">- Incumplimiento de objetivos y metas institucionales
- Percepción negativa de los grupos de valor frente a la entidad
- Hallazgos por parte de entes de control
- Pérdida de información o información no veraz
</t>
  </si>
  <si>
    <t xml:space="preserve">- Cualificación a servidores con funciones de IVC
- Sensibilización a comerciantes en temas de IVC
</t>
  </si>
  <si>
    <t>- Reportar el riesgo materializado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en el informe de monitoreo a la Oficina Asesora de Planeación.
- Convocar a la(s) entidad(s) que presentaron errores fallas o deficiencias en el reporte de la información a una reunión extraordinaria de seguimiento a compromisos.
- Informar y reprogramar sesión de cualificación, sensibilización o Visita multidisciplinaria
- Realizar la jornada de cualificación, sensibilización o visita multidisciplinaria de acuerdo con la reprogramación 
- Actualizar el riesgo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t>
  </si>
  <si>
    <t>- Subdirección de Seguimiento a la Gestión de Inspección, Vigilancia y Control - SSGIVC
- Subdirector de Seguimiento a la Gestión de Inspección, vigilancia y Control.
- Profesional Universitario o técnico operativo asignado por el subdirector de Inspección Vigilancia y Control
- Profesional Universitario o técnico operativo asignado por el subdirector de Inspección Vigilancia y Control
- Subdirección de Seguimiento a la Gestión de Inspección, Vigilancia y Control - SSGIVC</t>
  </si>
  <si>
    <t>- Reporte de monitoreo indicando la materialización del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 Acta (s) de compromiso.
- Oficio o correo electrónico
- Informe de cualificación, de sensibilización o de Visita multidisciplinaria
-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actualizado.</t>
  </si>
  <si>
    <t>Se ajusta el nombre del riesgo.
Se relacionan los servicios "Cualificación a servidores con funciones de IVC" y "Sensibilización a comerciantes en temas de IVC" asociados al riesgo.
Se ajustan las causas internas y externas.</t>
  </si>
  <si>
    <t xml:space="preserve">Administrar canales de relacionamiento con la ciudadanía
Fase (componente):Fortalecer e implementar en los canales de atención disponibles en la Red CADE, estrategias de atención de servicio a la ciudadanía acorde a sus características poblacionales y particulares. </t>
  </si>
  <si>
    <t>Dirección del Sistema Distrital de Servicio a la Ciudadanía</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</si>
  <si>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</si>
  <si>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</si>
  <si>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xml:space="preserve">- Pérdida de credibilidad y de confianza que dificulte el ejercicio de las funciones de la Secretaría General. 
- Incremento en las PQRS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</si>
  <si>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 Información general y orientación de Trámites y Servicios a la ciudadanía en los canales de atención de la RED CADE
</t>
  </si>
  <si>
    <t xml:space="preserve">El proceso estima que el riesgo se ubica en zona moderado, debido a que la frecuencia con la que se realizó la actividad clave asociada fue a diario durante los horarios de atención de los canales de relacionamiento durante el último año, sin embargo, ante su materialización podrían presentarse afectaciones moderadas para el proceso. </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</si>
  <si>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riesgo Posibilidad de afectación reputacional por no prestación del servicio, debido a interrupciones en el modelo multicanal que impidan a la ciudadanía acceder a la oferta institucional de trámites y servicios de las entidades que hacen parte de la Red CADE</t>
  </si>
  <si>
    <t>- Dirección del Sistema Distrital de Servicio a la Ciudadanía
- Profesional responsable del medio de interacción (CADE y SuperCADE)
- Profesional responsable del medio de interacción (CADE y SuperCADE)
- Dirección del Sistema Distrital de Servicio a la Ciudadanía</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</si>
  <si>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Riesgo de Posibilidad de afectación reputacional por no prestación del servicio, debido a interrupciones en el modelo multicanal que impidan a la ciudadanía acceder a la oferta institucional de trámites y servicios de las entidades que hacen parte de la Red CADE, actualizado.</t>
  </si>
  <si>
    <t>Se ajusta la identificación del riesgo, incluyendo el servicio relacionado.
Se ajustan las causas internas.
Se ajusta el análisis antes de controles, teniendo en cuenta el impacto de la materialización del riesgo en materia de imagen, medidas de control interno o externo.
Se ajusta la redacción de controles en cuanto a los centros de costo relacionados a los documentos.</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</si>
  <si>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</si>
  <si>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</si>
  <si>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t>
  </si>
  <si>
    <t>-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riesgo Posibilidad de afectación reputacional por información inconsistente, debido a errores (fallas o deficiencias) en el seguimiento a la gestión de las entidades participantes en los medios de interacción de la Red CADE</t>
  </si>
  <si>
    <t>- Dirección del Sistema Distrital de Servicio a la Ciudadanía
- Servidor(a) asignado(a) por el (la) Director (a) del Sistema Distrital de Servicio a la Ciudadanía
- Dirección del Sistema Distrital de Servicio a la Ciudadanía</t>
  </si>
  <si>
    <t>-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
- Servidores (as) con reinducción en el protocolo de apoyo a la supervisión de contratos y convenios.
- Riesgo de Posibilidad de afectación reputacional por información inconsistente, debido a errores (fallas o deficiencias) en el seguimiento a la gestión de las entidades participantes en los medios de interacción de la Red CADE, actualizado.</t>
  </si>
  <si>
    <t>Se modifica la causa inmediata, ajustándola para evitar reiteración en la redacción; y la causa raíz modificando canales de interacción por relacionamiento.
Se ajustan las causas internas.
Se ajustan los controles detectivos y preventivos, acorde con la actualización del procedimiento Administración del Modelo Multicanal de Relacionamiento con la Ciudadanía - Versión 16  (4222000-PR-036).
Se ajusta la redacción de controles en cuanto a los centros de costo relacionados a los documentos.</t>
  </si>
  <si>
    <t>Administrar canales de relacionamiento con la ciudadanía
Capacitar o cualificar a los servidores públicos en temáticas de funcionalidad del Sistema Distrital para la Gestión de Peticiones Ciudadanas, servicio a la Ciudadanía, al igual que en competencias de Inspección, Vigilancia y Control.</t>
  </si>
  <si>
    <t xml:space="preserve">- Fallas en el funcionamiento de plataformas tecnológicas que soportan los canales de atención a la ciudadanía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</si>
  <si>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</si>
  <si>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 Asesoría e información técnica y funcional del Sistema Distrital para la Gestión de peticiones ciudadanas
</t>
  </si>
  <si>
    <t>El proceso estima que el riesgo se ubica en una zona moderada, debido a que la frecuencia con la que se realizó la actividad clave asociada al riesgo se presentó 261 veces en el último año, sin embargo, ante su materialización podrían presentarse efectos significativos para el proceso.</t>
  </si>
  <si>
    <t>-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
- Re-clasificar la incidencia e indicar al solicitante los motivos por los cuales la solicitud no pudo ser atendida en los tiempos definidos.
- Realiza reinducción en las actividades relacionadas al Soporte Funcional del Sistema Distrital para la Gestión de Peticiones Ciudadanas.
- Actualizar el riesgo Posibilidad de afectación reputacional por inconformidad de los usuarios (entidades) del sistema distrital para la gestión de peticiones, debido a incumplimiento parcial de compromisos en la atención de soporte funcional en los tiempos promedio definidos</t>
  </si>
  <si>
    <t>- Dirección del Sistema Distrital de Servicio a la Ciudadanía
- Profesional, técnico o auxiliar responsable de la atención del soporte
- Profesional, técnico o auxiliar responsable de la atención del soporte
- Dirección del Sistema Distrital de Servicio a la Ciudadanía</t>
  </si>
  <si>
    <t>-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
- Incidencia re-clasificada en la Mesa de ayuda Bogotá te escucha, con indicación de los motivos por los cuales no se pudo atender dentro de los tiempos establecidos
- Servidores(as) del equipo de soporte funcional con reinducción.
- Riesgo de Posibilidad de afectación reputacional por inconformidad de los usuarios (entidades) del sistema distrital para la gestión de peticiones, debido a incumplimiento parcial de compromisos en la atención de soporte funcional en los tiempos promedio definidos, actualizado.</t>
  </si>
  <si>
    <t>Se ajusta la identificación del riesgo, incluyendo el  servicio relacionado.
Se ajustan las causas internas y externas.
Se ajusta el establecimiento de controles, incluyendo en la descripción para los controles frente a la probabilidad, la Guía para la Administración Funcional del Sistema Distrital para la Gestión de Peticiones Ciudadanas
Se ajusta la redacción de controles en cuanto a los centros de costo relacionados a los documentos.
Se ajustan los controles correctivos acorde con el ajuste efectuado en las acciones de contingencia del riesgo.
Se ajustan las acciones de contingencia.</t>
  </si>
  <si>
    <t>Medir y analizar la calidad en la prestación del servicio en los canales de relacionamiento con la Ciudadanía de la administración distrital
Evaluar los criterios de calidad en las respuestas emitidas a las peticiones ciudadanas.</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</si>
  <si>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</si>
  <si>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Dirección Distrital de Calidad del Servicio </t>
  </si>
  <si>
    <t xml:space="preserve">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</si>
  <si>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</si>
  <si>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Dirección Distrital de Calidad del Servicio 
- Profesional asignado
- Dirección Distrital de Calidad del Servicio </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</si>
  <si>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t>
  </si>
  <si>
    <t>Se revisa el riesgo y se mantienen las características de información como propuesta año 2024</t>
  </si>
  <si>
    <t>Cualificar a servidores públicos, colaboradores y demás actores del servicio, en temáticas orientadas a fortalecer competencias laborales acorde con las necesidades para la prestación del servicio a la ciudadanía de la Administración Distrital.</t>
  </si>
  <si>
    <t>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t>
  </si>
  <si>
    <t xml:space="preserve">- Dificultades en la coordinación de las diferentes secretarias para la prestación de servicios públicos o ejecución de programas, así como la articulación con Entidades del orden nacional
</t>
  </si>
  <si>
    <t xml:space="preserve">- Cualificación en Servicio a la Ciudadanía a Servidores Públicos y otros
</t>
  </si>
  <si>
    <t>El proceso estima que el riesgo se ubica en una zona moderada, debido a que la frecuencia con la que se realizó  la actividad clave asociada al riesgo fue 12 veces en el último año,  sin embargo, ante su posible materialización podría presentarse falta de credibilidad de las partes interesadas.</t>
  </si>
  <si>
    <t>- Reportar el riesgo materializado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en el informe de monitoreo a la Oficina Asesora de Planeación.
- Ajustar la programación definida en el plan anual de cualificación
- Actualizar el riesgo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t>
  </si>
  <si>
    <t xml:space="preserve">- Dirección Distrital de Calidad del Servicio 
- Profesional Universitario asignado por el (la) Director (a) Distrital de Calidad del Servicio
- Dirección Distrital de Calidad del Servicio </t>
  </si>
  <si>
    <t>- Reporte de monitoreo indicando la materialización del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 Plan anual de cualificación ajustado
-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actualizado.</t>
  </si>
  <si>
    <t>Se modifica la actividad clave del proceso asociada al riesgo.
Se ajusta el nombre del riesgo incorporando en su redacción el nombre del servicio asociado a este.
Se relaciona el servicio "Cualificación en Servicio a la Ciudadanía a Servidores Públicos y otros " en la lista desplegable.
Se ajusta la causa externa.
Se ajusta la valoración de la perspectiva del impacto antes de controles en lo referente a "cumplimiento".</t>
  </si>
  <si>
    <t>Realizar el traslado de las peticiones ciudadanas registradas en el Sistema Distrital para la Gestión de Peticiones Ciudadanas.</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</si>
  <si>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riesgo Posibilidad de afectación reputacional por inconformidad de los usuarios del sistema, debido a errores (fallas o deficiencias) en el análisis y direccionamiento a las peticiones ciudadanas</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</si>
  <si>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Riesgo de Posibilidad de afectación reputacional por inconformidad de los usuarios del sistema, debido a errores (fallas o deficiencias) en el análisis y direccionamiento a las peticiones ciudadanas, actualizado.</t>
  </si>
  <si>
    <t>Se ajusta la valoración de la perspectiva del impacto antes de controles en lo referente a "imagen, medidas de control interno y externo y cumplimiento".
Se modifica la redacción de los controles 1 ( preventivo) y 2 (detectivo).</t>
  </si>
  <si>
    <t>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</si>
  <si>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</si>
  <si>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 xml:space="preserve">- Procesos de evaluación en el Sistema de Gestión de Calidad
</t>
  </si>
  <si>
    <t>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t>
  </si>
  <si>
    <t xml:space="preserve">- Sensibilizar a los servidores de la Dirección del Sistema Distrital de Servicio a la Ciudadanía sobre los valores de integridad y las posibles consecuencias disciplinarias establecidas en el Código Disciplinario Único. 
</t>
  </si>
  <si>
    <t xml:space="preserve">- Gestores de transparencia e integridad de la Dirección del Sistema Distrital de Servicio a la Ciudadana.
</t>
  </si>
  <si>
    <t>- Reportar 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riesgo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t>
  </si>
  <si>
    <t>- Dirección del Sistema Distrital de Servicio a la Ciudadanía
- Director (a) del Sistema Distrital de Servicio a la Ciudadanía
- Dirección del Sistema Distrital de Servicio a la Ciudadanía</t>
  </si>
  <si>
    <t>- Notificación realizada del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Riesgo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actualizado.</t>
  </si>
  <si>
    <t>Se ajusta el nombre del riesgo incorporando en su redacción el nombre del el servicio asociado a este.
Se relaciona el servicio "Información general y orientación de Trámites y Servicios a la ciudadanía en los canales de atención de la RED CADE" en la lista desplegable.
Se ajusta la valoración por probabilidad antes de controles en cuanto a la ocurrencia del riesgo, dado que no se ha materializado en los últimos 4 años, así mismo, se ajusta la explicación de la valoración obtenida.
Se ajusta la redacción de controles en cuanto a los centros de costo relacionados a los documentos
Se define la acción preventiva para evitar la materialización del riesgo.</t>
  </si>
  <si>
    <t xml:space="preserve">- Sensibilizar a los servidores de la Dirección Distrital de Calidad del Servicio sobre los valores de integridad, con relación al servicio a la ciudadanía.
</t>
  </si>
  <si>
    <t xml:space="preserve">- Gestor de integridad de la Dirección Distrital de Calidad del Servicio.
</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</si>
  <si>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riesgo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</si>
  <si>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Dirección Distrital de Calidad del Servicio 
- Director Distrital de Calidad del Servicio
- Director Distrital de Calidad del Servicio
- Dirección Distrital de Calidad del Servicio </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</si>
  <si>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Riesgo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actualizado.</t>
  </si>
  <si>
    <t>Se define la acción preventiva para evitar la materialización del riesgo.</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</si>
  <si>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 Fallas de conectividad e interoperabilidad. 
</t>
  </si>
  <si>
    <t xml:space="preserve">- La información necesaria para el seguimiento a la gestión de las entidades participantes en la prestación de los servicios a la Ciudadanía, no es suficiente, clara, completa o de calidad.
</t>
  </si>
  <si>
    <t xml:space="preserve">- Pérdida de credibilidad y de confianza que dificulte el ejercicio de las funciones de la Secretaría General. 
- Intervenciones o hallazgos por partes de entes de control u otro ente regulador, interno o externo.
- Recursos que no ingresan, ingresan por menor o mayor valor a la Tesorería Distrital.
- Incumplimiento de objetivos y metas institucionales.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</si>
  <si>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riesgo Posibilidad de afectación económica (o presupuestal) por información inconsistente en los cobros a las entidades, debido a errores (fallas o deficiencias) en la elaboración de facturas por el uso de los espacios de los CADE y SuperCADE</t>
  </si>
  <si>
    <t>- Dirección del Sistema Distrital de Servicio a la Ciudadanía
- Servidor(a) asignado por el (la) Director(a) del Sistema Distrital de Servicio a la Ciudadanía
- Dirección del Sistema Distrital de Servicio a la Ciudadanía</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</si>
  <si>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Riesgo de Posibilidad de afectación económica (o presupuestal) por información inconsistente en los cobros a las entidades, debido a errores (fallas o deficiencias) en la elaboración de facturas por el uso de los espacios de los CADE y SuperCADE, actualizado.</t>
  </si>
  <si>
    <t>Se ajustan las causas internas y externas.
Se ajusta el análisis antes de controles, teniendo en cuenta el impacto de la materialización del riesgo en cuanto a la perspectiva “medidas de control interno o externo”.</t>
  </si>
  <si>
    <t>Gestionar asesorías y formular e implementar proyectos en materia de transformación digital a entidades distritales
Fase:(propósito): Generar valor público para la ciudadanía, la Secretaria General y sus grupos de interés, mediante el uso y aprovechamiento estratégico de TIC)</t>
  </si>
  <si>
    <t>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</si>
  <si>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Oficina de Alta Consejería Distrital de Tecnologías de Información y Comunicaciones –TIC</t>
  </si>
  <si>
    <t xml:space="preserve">- Proyectos (ATIC)
- Asesoría técnica a entidades distritales
</t>
  </si>
  <si>
    <t xml:space="preserve">El proceso estima que el riesgo se ubica en una zona moderada, debido a que la frecuencia con la que se realizó la actividad clave asociada al riesgo durante el último año fue (12) veces, frente a su materialización podrían presentarse efectos menores para el proceso. </t>
  </si>
  <si>
    <t>-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t>
  </si>
  <si>
    <t>- Oficina de Alta Consejería Distrital de Tecnologías de Información y Comunicaciones –TIC
- Jefe de Oficina Alta Consejería Distrital de Tecnologías de la Información y las Comunicaciones -TIC-
- Jefe de Oficina Alta Consejería Distrital de Tecnologías de la Información y las Comunicaciones -TIC-
- Oficina de Alta Consejería Distrital de Tecnologías de Información y Comunicaciones –TIC</t>
  </si>
  <si>
    <t>-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 Documento de análisis de errores 
- Proyecto reformulado
-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t>
  </si>
  <si>
    <t>Se ajusta el nombre en cuanto a redacción.
Se relacionan los servicios "Asesoría técnica a entidades distritales y Proyectos" asociados al riesgo.
Se ajusta la explicación de la valoración obtenida antes de controles.</t>
  </si>
  <si>
    <t>Gestionar asesorías y formular e implementar proyectos en materia de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t>
  </si>
  <si>
    <t>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</si>
  <si>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t>
  </si>
  <si>
    <t xml:space="preserve">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t>
  </si>
  <si>
    <t>-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
- Identificar las causas de porque se incumplió  la ejecución de un proyecto
- Ajustar el plan de trabajo con los tiempos en que se cumplirá el proyecto
-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t>
  </si>
  <si>
    <t>- Oficina de Alta Consejería Distrital de Tecnologías de Información y Comunicaciones –TIC
- Jefe Oficina de la Alta Consejería Distrital de TIC, Asesora de despacho, profesional especializado
- Jefe Oficina de la Alta Consejería Distrital de TIC, Asesora de despacho, profesional especializado
- Oficina de Alta Consejería Distrital de Tecnologías de Información y Comunicaciones –TIC</t>
  </si>
  <si>
    <t>-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 Causas de incumplimiento identificadas
- Plan de trabajo actualizado 
-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t>
  </si>
  <si>
    <t>Se ajusta el nombre en cuanto a redacción.
Se relacionan los servicios "Asesoría técnica a entidades distritales y Proyectos" asociados al riesgo.
Se ajusta la valoración de la perspectiva del impacto antes de controles en lo referente a "cumplimiento".
Se ajusta la redacción de la valoración obtenida después de controles.</t>
  </si>
  <si>
    <t>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</si>
  <si>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</si>
  <si>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t>
  </si>
  <si>
    <t xml:space="preserve">- Sensibilizar cuatrimestralmente al equipo de la Alta Consejería Distrital de TIC sobre los valores de integridad
</t>
  </si>
  <si>
    <t xml:space="preserve">- Profesionales responsables de riesgos de la ACDTIC y Gestor de integridad
</t>
  </si>
  <si>
    <t>-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
- Reasignar la asesoría a un nuevo profesional para continuar con la prestación del servicio de asesoría técnica en materia TIC
- Retomar la asesoría realizando los ajustes pertinentes a los documentos relacionados con la  asesoría Técnica en materia TIC
-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t>
  </si>
  <si>
    <t>- Oficina de Alta Consejería Distrital de Tecnologías de Información y Comunicaciones –TIC
- Jefe Oficina de la Alta Consejería Distrital de TIC
- Jefe Oficina de la Alta Consejería Distrital de TIC
- Oficina de Alta Consejería Distrital de Tecnologías de Información y Comunicaciones –TIC</t>
  </si>
  <si>
    <t>-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
- Formato de asesoría técnica actualizado 
- Documentos ajustados relacionados con la asesoría técnica en materia TIC
-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t>
  </si>
  <si>
    <t>Se ajusta el nombre en cuanto a redacción.
Se relacionan los servicios "Asesoría técnica a entidades distritales y Proyectos" asociados al riesgo.
Se ajusta la redacción de la explicación de la valoración obtenida después de controles, para dar mayor claridad.
Se define la acción preventiva para evitar la materialización del riesgo.
Se ajustan los controles correctivos en coherencia con el ajuste efectuado en las acciones de contingencia del riesgo.
Se ajustan las acciones de contingencia.</t>
  </si>
  <si>
    <t xml:space="preserve"> Formular, implementar y realizar seguimiento a las estrategias, lineamientos y proyectos en materia gobierno abierto y la transformación digital
(Fase: Actividad) Desarrollar el modelo de Gobierno Abierto con articulación y coordinación interinstitucional.</t>
  </si>
  <si>
    <t>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t>
  </si>
  <si>
    <t xml:space="preserve">- Pérdida de credibilidad y de confianza que dificulte la ejecución de las políticas, programas y proyectos de la Secretaría General.
- Dificultades en la coordinación entre las administraciones locales, distritales y nacionales para la prestación de servicios o ejecución de programas.
- Insuficiencia de recursos para el logro de las metas u objetivos propuestos.
</t>
  </si>
  <si>
    <t>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t>
  </si>
  <si>
    <t>- Reportar el riesgo materializado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en el informe de monitoreo a la Oficina Asesora de Planeación.
- Verificar el seguimiento con la entidad distrital asociada
- Solicitar ajustes o precisiones a la información 
- Verificar que se realizaron los ajustes de modificación del seguimiento
- Actualizar el riesgo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t>
  </si>
  <si>
    <t>- Oficina Asesora de Planeación
- Gerente del Proyecto   
- Gerente del Proyecto   
- Gerente del Proyecto   
- Oficina Asesora de Planeación</t>
  </si>
  <si>
    <t>- Reporte de monitoreo indicando la materialización del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 Acta con los compromisos adquiridos.
- Correo electrónico solicitando ajustes o precisiones a la información remitida
- Documento de informe de seguimiento al modelo ajustado
-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actualizado.</t>
  </si>
  <si>
    <t>Se ajusta el nombre del riesgo
Se ajusta la calificación de la probabilidad y las perspectivas de impacto.
Se ajusta la explicación de la valoración obtenida antes de controles.
Se ajustan los controles preventivos y detectivos, se incorporan los controles definidos en el procedimiento Formulación y seguimiento al Plan de Acción General de Gobierno Abierto de Bogotá (4202000-PR-101).
Se ajustan los controles correctivos acorde con las acciones de contingencia definidas.
Se ajusta la explicación de la valoración obtenida después de controles.
Se cambia la opción de manejo del riesgo a “Aceptar”.
Se ajustan las acciones de contingencia frente a la materialización del riesgo.</t>
  </si>
  <si>
    <t>Formular, implementar y realizar seguimiento a las estrategias, lineamientos y proyectos en materia gobierno abierto y la transformación digital
(Propósito): Implementar un modelo de Gobierno Abierto de Bogotá que promueva una relación democrática, incluyente, accesible y transparente con la ciudadanía.</t>
  </si>
  <si>
    <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</si>
  <si>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t>
  </si>
  <si>
    <t>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t>
  </si>
  <si>
    <t xml:space="preserve">- Actualizar el procedimiento "Formulación y seguimiento al Plan de Acción General de Gobierno Abierto de Bogotá (4202000-PR-101)", con el fin de documentar el control relacionado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
- Definir el(los) control(es) de tipo preventivo, detectivo y/o correctivo que se requiera para disminuir la calificación de la probabilidad y/o impacto del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t>
  </si>
  <si>
    <t xml:space="preserve">- Asesor GAB
- Asesor GAB
</t>
  </si>
  <si>
    <t>-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
- Verificar la necesidad de aclaración, ajustes o precisiones al documento estratégico
- Verificar que se realizaron las acciones pertinentes
-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t>
  </si>
  <si>
    <t>- Oficina Asesora de Planeación
- Gerente del Proyecto   
- Gerente del Proyecto   
- Oficina Asesora de Planeación</t>
  </si>
  <si>
    <t>-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 Acta de reunión en donde se identifiquen en los compromisos las acciones a tomar
- Documento de informe de seguimiento al modelo ajustado
-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t>
  </si>
  <si>
    <t>Se ajusta el nombre del riesgo
Se ajusta la calificación de la probabilidad y las perspectivas de impacto.
Se ajusta la explicación de la valoración obtenida antes de controles.
Se ajustan los controles preventivos y detectivos, se incorporar los controles definidos en el procedimiento Formulación y seguimiento al Plan de Acción General de Gobierno Abierto de Bogotá (4202000-PR-101).
Se ajustan los controles correctivos acorde con las acciones de contingencia definidas.
Se ajusta la explicación de la valoración obtenida después de controles.
Se cambia la opción de manejo del riesgo a “Aceptar”.
Se definen acciones de tratamiento 
Se ajustan las acciones de contingencia frente a la materialización del riesgo.</t>
  </si>
  <si>
    <t>Formular, implementar y realizar seguimiento a las estrategias, lineamientos y proyectos en materia gobierno abierto y la transformación digital
(Componente): Documentos de lineamientos técnicos elaborados</t>
  </si>
  <si>
    <t>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t>
  </si>
  <si>
    <t>El proceso estima que el riesgo se ubica en una zona moderada, debido a que la frecuencia con la que se realizó la actividad clave asociada al riesgo fue dos (2) vez en el último año, sin embargo, ante su materialización podrían presentarse afectaciones para el proceso en cuanto a imagen y cumplimiento.</t>
  </si>
  <si>
    <t xml:space="preserve">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t>
  </si>
  <si>
    <t xml:space="preserve">- Definir el(los) control(es) de tipo preventivo, detectivo y/o correctivo que se requiera para disminuir la calificación de la probabilidad y/o impacto del riesgo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 Actualizar el procedimiento "Formulación y seguimiento al Plan de Acción General de Gobierno Abierto de Bogotá (4202000-PR-101)", con el fin de documentar los controles relacionados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borrador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oficiales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
  </si>
  <si>
    <t>- Reportar el riesgo materializado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en el informe de monitoreo a la Oficina Asesora de Planeación.
- Verificar el seguimiento con la entidad distrital asociada
- Solicitar ajustes o precisiones a la información 
- Verificar que se realizaron los ajustes de modificación del seguimiento
- Actualizar el riesgo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t>
  </si>
  <si>
    <t>- Reporte de monitoreo indicando la materialización del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 Acta con los compromisos adquiridos.
- Correo electrónico solicitando ajustes o precisiones a la información remitida
- Documento de informe de seguimiento al modelo ajustado
-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actualizado.</t>
  </si>
  <si>
    <t>Se ajusta el nombre del riesgo
Se ajusta la calificación de la probabilidad y las perspectivas de impacto.
Se ajusta la explicación de la valoración obtenida antes de controles.
Se ajustan los controles preventivos y detectivos, se incorporar los controles definidos en el procedimiento Formulación y seguimiento al Plan de Acción General de Gobierno Abierto de Bogotá (4202000-PR-101).
Se ajustan los controles correctivos acorde con las acciones de contingencia definidas.
Se ajusta la explicación de la valoración obtenida después de controles.
Se cambia la opción de manejo del riesgo a “Aceptar”.
Se definió acción de tratamiento
Se ajustan las acciones de contingencia frente a la materialización del riesgo.</t>
  </si>
  <si>
    <t xml:space="preserve">- Falta de integridad del funcionario.
- Existencia de intereses personales del funcionario.
- Abuso de la condición de servidor público a través de la solicitud y/o aceptación de dádivas.
- Uso indebido de usuarios asignados en el sistema de información.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</si>
  <si>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</si>
  <si>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xml:space="preserve">- Otorgamiento de la ayuda humanitaria inmediata
</t>
  </si>
  <si>
    <t>7871 Construcción de Bogotá-región como territorio de paz para las víctimas y la reconciliación</t>
  </si>
  <si>
    <t xml:space="preserve">- Implementar un plan de fortalecimiento trimestral a todo el personal, de planta y contratistas, que intervienen en el procedimiento de otorgamiento de ayuda o atención humanitaria inmediata al interior de la Dirección de Reparación Integral, con el objetivo de robustecer conocimientos en aspectos penales, fiscales y disciplinarios y sus consecuencias, por incurrir en actos de corrupción. 
</t>
  </si>
  <si>
    <t xml:space="preserve">- Directora de Reparación Integral
</t>
  </si>
  <si>
    <t xml:space="preserve">01/03/2024
</t>
  </si>
  <si>
    <t xml:space="preserve">30/09/2024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</si>
  <si>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</si>
  <si>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Oficina Alta Consejería de Paz, Víctimas y Reconciliación
- Profesional Universitario y/o especializado Oficina Alta Consejería de Paz, Victimas y Reconciliación
- Profesional Universitario y/o especializado Oficina Alta Consejería de Paz, Victimas y Reconciliación
- Oficina Alta Consejería de Paz, Víctimas y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</si>
  <si>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t>
  </si>
  <si>
    <t>Identificación del riesgo
Análisis antes de controles
Establecimiento de controles
Tratamiento del riesgo</t>
  </si>
  <si>
    <t>Se ajustan los controles, de acuerdo a la actualización del procedimiento 4130000-PR-315 “Otorgar ayuda o atención humanitaria inmediata”
Se ajustan las causas, y se define la acción de tratamiento 2024.</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</si>
  <si>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</si>
  <si>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</si>
  <si>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</si>
  <si>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El proceso estima que el riesgo inherente se ubica en la zona alta, debido a que la frecuencia con la que se realiza la actividad clave asociada al riesgo se presenta 25.964 veces al año, sin embargo, ante su materialización, podría presentarse afectaciones económicas clasificadas en la categoría menor en la entrega de medidas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</si>
  <si>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riesgo Posibilidad de afectación económica (o presupuestal) por sanción de un ente de control, debido a fallas o deficiencias en el otorgamiento de la Atención o Ayuda Humanitaria Inmediata</t>
  </si>
  <si>
    <t>- Oficina Alta Consejería de Paz, Víctimas y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Oficina Alta Consejería de Paz, Víctimas y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</si>
  <si>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Riesgo de Posibilidad de afectación económica (o presupuestal) por sanción de un ente de control, debido a fallas o deficiencias en el otorgamiento de la Atención o Ayuda Humanitaria Inmediata, actualizado.</t>
  </si>
  <si>
    <t>Se ajustan los controles, de acuerdo a la actualización del procedimiento 4130000-PR-315 “Otorgar ayuda o atención humanitaria inmediata”
Se ajustan las causas, y se define la acción de tratamiento 2024.
Se ajusta el valor de la exposición a 25,964 ayudas o atención humanitarias</t>
  </si>
  <si>
    <t>Coordinar la formulación, seguimiento y actualización del Plan Distrital y sus planes conexos en el marco de la política pública de víctimas en Bogotá.
Fase (propósito): Mejorar la integración de las acciones, servicios y escenarios que den respuesta a las obligaciones derivadas de la Ley para las víctimas, el Acuerdo de Paz, y los demás compromisos Distritales en materia de memoria, paz, y reconciliación.</t>
  </si>
  <si>
    <t>Posibilidad de afectación reputacional por bajo nivel de implementación de la Política Pública de Víctimas en el Distrito Capital, debido a deficiencias en el seguimiento a la implementación del Plan de Acción Distrital a través del SDARIV</t>
  </si>
  <si>
    <t xml:space="preserve">- Dificultades en la articulación y coordinación de los grupos internos para el cumplimiento de objetivos y metas.
</t>
  </si>
  <si>
    <t>El proceso estima que el riesgo inherente se ubica en la zona moderada, debido a que la frecuencia con la que se realiza la actividad clave asociada al riesgo es trimestral, sin embargo, ante su materialización, podría presentarse afectaciones en la imagen.</t>
  </si>
  <si>
    <t xml:space="preserve">
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
</t>
  </si>
  <si>
    <t>-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riesgo Posibilidad de afectación reputacional por bajo nivel de implementación de la Política Pública de Víctimas en el Distrito Capital, debido a deficiencias en el seguimiento a la implementación del Plan de Acción Distrital a través del SDARIV</t>
  </si>
  <si>
    <t>- Oficina Alta Consejería de Paz, Víctimas y Reconciliación
- Profesional universitario y/o especializado de la Oficina Alta Consejería de Paz, Víctimas y Reconciliación
- Profesional universitario y/o especializado de la Oficina Alta Consejería de Paz, Víctimas y Reconciliación
- Profesional universitario y/o especializado  de la Oficina Alta Consejería de Paz, Víctimas y Reconciliación
- Oficina Alta Consejería de Paz, Víctimas y Reconciliación</t>
  </si>
  <si>
    <t>-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
- Evidencia de Reunión
Listado de Asistencia
- Oficios enviados a las entidades - Actas de asistencia técnica.
- Informe trimestral del PAD
- Riesgo de Posibilidad de afectación reputacional por bajo nivel de implementación de la Política Pública de Víctimas en el Distrito Capital, debido a deficiencias en el seguimiento a la implementación del Plan de Acción Distrital a través del SDARIV, actualizado.</t>
  </si>
  <si>
    <t xml:space="preserve">
Se ajustan las causas internas del riesgo
</t>
  </si>
  <si>
    <t>Fase (propósito): Fortalecer las capacidades institucionales para una Gestión pública efectiva y articulada, orientada a la generación de valor público para los grupos de interés</t>
  </si>
  <si>
    <t>Posibilidad de afectación reputacional por pérdida de la credibilidad ante las entidades y organismos distritales, debido a fallas al estructurar, articular y orientar la implementación de estrategias</t>
  </si>
  <si>
    <t xml:space="preserve">- Falta articulación entre las diferentes herramientas en las que están contenidos los productos y servicios.
- Elementos de actividades actuales no contemplados en el modelo de operación.
- Debilidades en la comunicación clara y unificada en diferentes niveles de la entidad.
- Dificultades en la transferencia de conocimiento entre los servidores que se vinculan y retiran de la entidad.
- Alta rotación de personal generando retrasos en la curva de aprendizaje.
</t>
  </si>
  <si>
    <t xml:space="preserve">- Cambios de administración, no continuidad en los procesos. 
- Recorte de recursos financieros que impiden las ejecución de metas establecidas en el cuatrienio.
- Dificultades en la coordinación de las diferentes secretarias para la prestación de servicios públicos o ejecución de programas, así como la articulación con Entidades del orden nacional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t>
  </si>
  <si>
    <t xml:space="preserve">- Menores asignaciones presupuestales por la no ejecución del presupuesto asignado al proyecto
- Perjuicio de la imagen institucional frente a parámetros en la calidad de los servicios prestados, su oportunidad y eficacia de cara a los grupos de valor e interés.
</t>
  </si>
  <si>
    <t>Se determina un nivel de posibilidad (3) media de riesgo inherente  pues del propósito depende el enfoque de las estrategias del proyecto.  El impacto (3) moderado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</si>
  <si>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Revisar y/o establecer cambios en las estrategias con  el fin de subsanar las desviaciones encontradas, en el marco del procedimiento 4202000-PR-348 Formulación, programación y seguimiento a los proyectos de inversión.
- Verificar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riesgo Posibilidad de afectación reputacional por pérdida de la credibilidad ante las entidades y organismos distritales, debido a fallas al estructurar, articular y orientar la implementación de estrategias</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</si>
  <si>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Riesgo de Posibilidad de afectación reputacional por pérdida de la credibilidad ante las entidades y organismos distritales, debido a fallas al estructurar, articular y orientar la implementación de estrategias, actualizado.</t>
  </si>
  <si>
    <t>Se revisa el riesgo y se mantienen las características e información como propuesta año 2024.</t>
  </si>
  <si>
    <t>Fase (componente): Lineamientos técnicos y asistencia técnica</t>
  </si>
  <si>
    <t>Posibilidad de afectación reputacional por pérdida de confianza de las entidades distritales, debido a que los productos y servicios del proyecto generen impactos adversos en la gestión para las entidades</t>
  </si>
  <si>
    <t xml:space="preserve">- Falta articulación entre las diferentes herramientas en las que están contenidos los productos y servicios.
- Debilidades en la comunicación clara y unificada en diferentes niveles de la entidad.
</t>
  </si>
  <si>
    <t xml:space="preserve">- La no articulación institucional puede llegar ha afectar el desarrollo de una adecuada orientación para que la población victima del conflicto armado y excombatientes conozcan y hagan uso de la oferta institucional 
- Pérdida de credibilidad y de confianza que dificulte el ejercicio de las funciones de la Secretaría General. 
- Recorte de recursos financieros que impiden las ejecución de metas establecidas en el cuatrienio.
</t>
  </si>
  <si>
    <t xml:space="preserve">- Incumplimiento en las metas propuestas en el proyecto de inversión
- Menores asignaciones presupuestales por la no ejecución del presupuesto asignado al proyecto
- Perjuicio de la imagen institucional frente a parámetros en la calidad de los servicios prestados, su oportunidad y eficacia de cara a los grupos de valor e interés.
</t>
  </si>
  <si>
    <t>- Reportar el riesgo materializado de Posibilidad de afectación reputacional por pérdida de confianza de las entidades distritales, debido a que los productos y servicios del proyecto generen impactos adversos en la gestión para las entidades en el informe de monitoreo a la Oficina Asesora de Planeación.
- Revisar y/o establecer ajustes en los productos de cada una de  las metas, en el marco del procedimiento 4202000-PR-348 Formulación, programación y seguimiento a los proyectos de inversión
- Verificar el avance físico en magnitud  de las metas del proyecto  de inversión y procederán a actualizar los  alcances de productos definidos en cada una de las  metas,  enmarcados en la funciones de los Subcomités de autocontrol
- Actualizar el riesgo Posibilidad de afectación reputacional por pérdida de confianza de las entidades distritales, debido a que los productos y servicios del proyecto generen impactos adversos en la gestión para las entidades</t>
  </si>
  <si>
    <t>- Reporte de monitoreo indicando la materialización del riesgo de Posibilidad de afectación reputacional por pérdida de confianza de las entidades distritales, debido a que los productos y servicios del proyecto generen impactos adversos en la gestión para las entidades
- Modificación a la programación del proyecto - Hoja de Vida de meta o indicado
- Modificación a la programación del proyecto - Hoja de Vida de meta o indicado
- Riesgo de Posibilidad de afectación reputacional por pérdida de confianza de las entidades distritales, debido a que los productos y servicios del proyecto generen impactos adversos en la gestión para las entidades, actualizado.</t>
  </si>
  <si>
    <t>Posibilidad de afectación reputacional por incumplimiento en la ejecución de las actividades del proyecto, debido a una deficiente gestión en la planeación y seguimiento de las metas del proyecto</t>
  </si>
  <si>
    <t xml:space="preserve">- Falta articulación entre las diferentes herramientas en las que están contenidos los productos y servicios.
- Debilidades en la comunicación clara y unificada en diferentes niveles de la entidad.
- Dificultades en la transferencia de conocimiento entre los servidores que se vinculan y retiran de la entidad.
- Alta rotación de personal generando retrasos en la curva de aprendizaje.
</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</si>
  <si>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</si>
  <si>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
- Revisar y/o establecer ajustes en los planes de trabajo de cada una de las metas proyecto de inversión en el marco del procedimiento 4202000-PR-348 Formulación, programación y seguimiento a los proyectos de inversión.
- Verificar el avance físico en magnitud y presupuesto de las metas del proyectos de inversión y procederán a actualizar los planes de cada de una de las metas..
- Actualizar el riesgo Posibilidad de afectación reputacional por incumplimiento en la ejecución de las actividades del proyecto, debido a una deficiente gestión en la planeación y seguimiento de las metas del proyecto</t>
  </si>
  <si>
    <t>- Reporte de monitoreo indicando la materialización del riesgo de Posibilidad de afectación reputacional por incumplimiento en la ejecución de las actividades del proyecto, debido a una deficiente gestión en la planeación y seguimiento de las metas del proyecto
- Modificación a la programación del proyecto - Hoja de Vida de meta o indicado
- Modificación a la programación del proyecto - Hoja de Vida de meta o indicado
- Riesgo de Posibilidad de afectación reputacional por incumplimiento en la ejecución de las actividades del proyecto, debido a una deficiente gestión en la planeación y seguimiento de las metas del proyecto, actualizado.</t>
  </si>
  <si>
    <t xml:space="preserve">Posibilidad de afectación reputacional por hallazgos y sanciones impuestas por órganos de control  y la secretaria distrital de hacienda, debido a incumplimiento parcial de compromisos en la presentación de Estados Financieros </t>
  </si>
  <si>
    <t>Posibilidad de afectación reputacional por hallazgos y sanciones impuestas por órganos de control, debido a errores (fallas o deficiencias) al gestionar los Certificados de Disponibilidad Presupuestal y de Registro Presupuestal</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</si>
  <si>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</si>
  <si>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Posibilidad de afectación reputacional por sanción disciplinaria de una instancia competente o de un ente de control o regulador, debido a resultados y conclusiones ajustadas a intereses propios o de un tercero, como producto de las evaluaciones de auditoría practicadas.</t>
  </si>
  <si>
    <t>Posibilidad de afectación reputacional por baja disponibilidad de los servicios tecnológicos, debido a errores (fallas o deficiencias) en la administración y gestión de los recursos de infraestructura tecnológica</t>
  </si>
  <si>
    <t>Dirección Distrital de Calidad del Servicio</t>
  </si>
  <si>
    <t>Oficina de Control Disciplinario Interno, Oficina Jurídica y Despacho de la Secretaría General</t>
  </si>
  <si>
    <t xml:space="preserve">- Ataques informáticos a la Infraestructura de la entidad. 
- Interactúen con las anteriores, generando posibles pérdidas de información.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</si>
  <si>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</si>
  <si>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El resultado obtenido de una probabilidad baja  (2), con un impacto menor (2), en relación con el cumplimiento de metas y objetivos de la Entidad obteniendo resultado moderado.</t>
  </si>
  <si>
    <t>El proceso estima que el riesgo se ubica en una zona moderada, debido a que la frecuencia con la que se realizó la actividad clave asociada al riesgo se presentó 1182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</si>
  <si>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El proceso estima que el riesgo se ubica en una zona alta,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</si>
  <si>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xml:space="preserve">- Profesionales Subdirección de Servicios Administrativos
</t>
  </si>
  <si>
    <t xml:space="preserve">15/12/2024
15/12/2024
</t>
  </si>
  <si>
    <t xml:space="preserve">01/02/2024
01/02/2024
</t>
  </si>
  <si>
    <t xml:space="preserve">31/12/2024
31/12/2024
</t>
  </si>
  <si>
    <t xml:space="preserve">28/04/2024
</t>
  </si>
  <si>
    <t xml:space="preserve">30/04/2024
31/05/2024
</t>
  </si>
  <si>
    <t xml:space="preserve">01/06/2024
30/04/2024
</t>
  </si>
  <si>
    <t xml:space="preserve">- Dirección Distrital de Calidad del Servicio 
- Profesional, Técnico operativo o Auxiliar Administrativo encargado del Direccionamiento de Peticiones Ciudadanas
- Dirección Distrital de Calidad del Servicio </t>
  </si>
  <si>
    <t>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t>
  </si>
  <si>
    <t>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t>
  </si>
  <si>
    <t>Tramitar las diferentes situaciones administrativas y novedades del talento humano de la Secretaría General de la Alcaldía Mayor de Bogotá, D.C., de los miembros del Gabinete Distrital y de los Jefes de Oficinas de Control Interno de las Entidades del Distrito.</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</si>
  <si>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</si>
  <si>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Fallas en la revisión de las solicitudes allegadas al proceso de Gestión del Talento Humano, frente a los marcos normativos y procedimentales aplicables.
- Deficiencias en los procesos de divulgación de los lineamientos normativos, procedimentales y técnicos a que hay lugar en materia de gestión de talento humano.
</t>
  </si>
  <si>
    <t xml:space="preserve">- Cambios improvistos en las solicitudes allegadas a los procedimientos de Gestión del Talento Humano que genere variaciones en los trámites a surtir para satisfacer la solicitud del(la) peticionario(a).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</si>
  <si>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</si>
  <si>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</si>
  <si>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480 veces en el último año, sin embargo, ante su materialización, podrían presentarse efectos significativos, en la imagen de la entidad a nivel local.</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</si>
  <si>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</si>
  <si>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 acto administrativo por medio del cual se rectifica o aclara contenido de acto administrativo  por el cual se concede una situación administrativa a un(a) servidor(a) público(a) de la Secretaría General o a un(a) integrante del Gabinete Distrital.
- Suscribe acto administrativo por medio del cual se rectifica o aclara contenido de acto administrativo  por el cual se concede una situación administrativa a un(a) servidor(a) público(a) de la Secretaría General o a un(a) integrante del Gabinete Distrital.
- Comunica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</si>
  <si>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Dirección de Talento Humano
- Profesional Especializado o Universitario de la Dirección de Talento Humano.
- Profesional Especializado o Universitario de la Dirección de Talento Humano.
- Alcalde(sa) Mayor de Bogotá, D.C. o Secretario(a) General, según corresponda.
- Auxiliar Administrativo de la Subdirección de Servicios Administrativos.
- Dirección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</si>
  <si>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t>
  </si>
  <si>
    <t>Se ajustó la valoración de la probabilidad frente al número de veces en que se ejecutó la actividad clave asociada al riesgo en el último año. Así mismo, se ajustó la explicación de la valoración obtenida antes de controles.
Se ajustó la redacción de las actividades de control preventivo y detectivo.</t>
  </si>
  <si>
    <t>Gestionar el retiro del talento humano de la Secretaría General de la Alcaldía Mayor de Bogotá, D.C., de miembros del Gabinete Distrital y Jefes de la Oficina de Control Interno de las entidades del Distrito.</t>
  </si>
  <si>
    <t>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</si>
  <si>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</si>
  <si>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90 veces en el último año, sin embargo, ante su materialización, podrían presentarse efectos significativos, en el pago de sanciones económicas a favor del/de la exservidor/a de acuerdo fallos judiciales.		</t>
  </si>
  <si>
    <t>-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
-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t>
  </si>
  <si>
    <t>- Dirección de Talento Humano
- Profesional Especializado o Universitario de la Dirección de Talento Humano.
- Profesional Especializado o Universitario de la Dirección de Talento Humano.
- Secretario(a) General.
- Auxiliar Administrativo de la Subdirección de Gestión Documental.
- Dirección de Talento Humano</t>
  </si>
  <si>
    <t>-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t>
  </si>
  <si>
    <t xml:space="preserve">
Análisis antes de controles
Establecimiento de controles
Tratamiento del riesgo</t>
  </si>
  <si>
    <t>Se ajustó la valoración de la probabilidad frente al número de veces en que se ejecutó la actividad clave asociada al riesgo en el último año. Así mismo, se ajustó la explicación de la valoración obtenida antes de controles.
Se ajustó la redacción de las actividades de control preventivo, detectivo y correctivo.
Se ajustó la redacción de las acciones de contingencia.</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</si>
  <si>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</si>
  <si>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</si>
  <si>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Aplicación errónea en algunos casos  de criterios o instrucciones para la realización de actividades.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</si>
  <si>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</si>
  <si>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</si>
  <si>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387 veces en el último año, sin embargo, ante su materialización, podrían presentarse efectos significativos, en la imagen de la entidad a nivel local.</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</si>
  <si>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riesgo Posibilidad de afectación reputacional por quejas interpuestas por los/as servidores/as públicos/as de la entidad, debido a incumplimiento parcial de compromisos  en la ejecución de las actividades establecidas en el Plan Estratégico de Talento Humano</t>
  </si>
  <si>
    <t>- Dirección de Talento Humano
- Profesional Especializado o Universitario de la Dirección de Talento Humano. 
- Director(a) Técnico(a) de la Dirección de Talento Humano y Profesional Especializado o Universitario de la Dirección de Talento Humano.
- Director(a) Técnico(a) de la Dirección de Talento Humano y Profesional Especializado o Universitario de la Dirección de Talento Humano.
- Dirección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</si>
  <si>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Riesgo de Posibilidad de afectación reputacional por quejas interpuestas por los/as servidores/as públicos/as de la entidad, debido a incumplimiento parcial de compromisos  en la ejecución de las actividades establecidas en el Plan Estratégico de Talento Humano, actualizado.</t>
  </si>
  <si>
    <t xml:space="preserve">Se ajustó la valoración de la probabilidad frente a la frecuencia y número de veces en que se ejecutó la actividad clave asociada al riesgo en el último año. Así mismo, se ajustó la explicación de la valoración obtenida antes de controles.
Se incorporaron nuevos controles detectivos y preventivos.
Se ajustó la explicación de la valoración obtenida después de controles.
</t>
  </si>
  <si>
    <t>Realizar la vinculación del talento humano de la Secretaría General de la Alcaldía Mayor de Bogotá, D.C., de miembros del Gabinete Distrital y Jefes de Oficina de Control Interno de las entidades del Distrito.</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</si>
  <si>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</si>
  <si>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</si>
  <si>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</si>
  <si>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</si>
  <si>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</si>
  <si>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</si>
  <si>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
- Expedir la certificación de cumplimiento de requisitos mínimos con base en la información contenida en los soportes (certificaciones académicas o laborales) aportados por el aspirante en su hoja de vida o historia laboral.
</t>
  </si>
  <si>
    <t xml:space="preserve">- Profesional Especializado o Universitario de la Dirección de Talento Humano.
- Director(a) Técnico(a) de la Dirección de Talento Humano.
</t>
  </si>
  <si>
    <t xml:space="preserve">15/02/2024
15/02/2024
</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</si>
  <si>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</si>
  <si>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Dirección de Talento Humano
- Director(a) Técnico(a) de la Dirección de Talento Humano y Profesional Especializado o Universitario de la Dirección de Talento Humano.
- Dirección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</si>
  <si>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t>
  </si>
  <si>
    <t>Se ajustó la redacción de las actividades de control preventivo y detectivo.
Se retiró control detectivo # 5 por encontrarse duplicado..
Se definieron acciones de tratamiento para la vigencia  2024.</t>
  </si>
  <si>
    <t>Preparar y liquidar la nómina, aportes a seguridad social y parafiscales.</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</si>
  <si>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</si>
  <si>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 Personal no calificado para el desempeño de las funciones del cargo.
</t>
  </si>
  <si>
    <t xml:space="preserve">- Desviación de los recursos públicos 
- Detrimento patrimonial
- Investigaciones disciplinarias, fiscales y/o penales
- Generación de reprocesos y desgaste administrativo.
</t>
  </si>
  <si>
    <t xml:space="preserve">- Realizar trimestralmente la reprogramación del Plan Anual de Caja con el propósito de proyectar los recursos requeridos para el pago de las nóminas de los(as) servidores(as) de la Entidad.
</t>
  </si>
  <si>
    <t xml:space="preserve">- Profesional Especializado o Universitario de la Dirección de Talento Humano.
</t>
  </si>
  <si>
    <t xml:space="preserve">15/02/2024
</t>
  </si>
  <si>
    <t xml:space="preserve">-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 el requerimiento a el(la) servidor(a) sobre la devolución del dinero adicional reconocido en los pagos de nómina y las demás acciones a que haya lugar para efectiva la recuperación del dinero.
-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</si>
  <si>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Dirección de Talento Humano
- Director(a) Técnico(a) de la Dirección de Talento Humano o quien se designe por competencia.
- Director(a) Técnico(a) de la Dirección de Talento Humano y Profesional Especializado o Universitario de la Dirección de Talento Humano.
- Director(a) Técnico(a) de la Dirección de Talento Humano.
- Dirección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</si>
  <si>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t>
  </si>
  <si>
    <t>Se ajustó la redacción de las actividades de control preventivo y detectivo.
Se definió acción de tratamiento para la vigencia  2024.</t>
  </si>
  <si>
    <t>Ejecutar las actividades del Sistema de Gestión de la Seguridad y Salud en el Trabajo.</t>
  </si>
  <si>
    <t>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</si>
  <si>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xml:space="preserve">- Aplicación errónea en algunos casos  de criterios o instrucciones para la realización de actividades.
- Fallas en la realización de seguimiento a las acciones planeadas.
- Baja participación de los(as) servidores(as) en las actividades ejecutadas desde los planes que conforman el Plan Estratégico de Talento Humano.
- Deficiencias en los procesos de divulgación de los lineamientos normativos, procedimentales y técnicos a que hay lugar en materia de gestión de talento humano.
</t>
  </si>
  <si>
    <t xml:space="preserve">- Cambios en la normatividad en materia en materia de gestión del talento humano que generen posibles desactualizaciones en los procedimientos y protocolos adoptados en la materia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</si>
  <si>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</si>
  <si>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t>
  </si>
  <si>
    <t>-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
- Reportar al(la) a la directora(a)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t>
  </si>
  <si>
    <t>- Dirección de Talento Humano
- Profesional Universitario de la Dirección de Talento Humano. 
- Profesional Universitario de la Dirección de Talento Humano. 
- Profesional Universitario de la Dirección de Talento Humano. 
- Dirección de Talento Humano</t>
  </si>
  <si>
    <t>-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t>
  </si>
  <si>
    <t xml:space="preserve">
Establecimiento de controles
Evaluación de controles
</t>
  </si>
  <si>
    <t>Se ajustó en la redacción de las actividades de control de tipo preventivo y detectivo, así mismo, la frecuencia del control preventivo 1.
Se ajustó la explicación de la valoración obtenida después de controles.</t>
  </si>
  <si>
    <t>Gestionar las relaciones laborales colectivas e individuales entre los servidores(as) públicos(as) y la Entidad.</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</si>
  <si>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</si>
  <si>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 Personal no calificado para el desempeño de las funciones de algunos cargos.
- Fallas en la revisión de las solicitudes allegadas al proceso de Gestión del Talento Humano, frente a los marcos normativos y procedimentales aplicables.
</t>
  </si>
  <si>
    <t xml:space="preserve">- Posibles hallazgos por parte de entes de control.
- Afectación de la imagen institucional
- Pago de indemnizaciones como resultado de demandas.
</t>
  </si>
  <si>
    <t>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t>
  </si>
  <si>
    <t>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</si>
  <si>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</si>
  <si>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Dirección de Talento Humano
- Profesional Especializado o Universitario de la Dirección de Talento Humano.
- Secretario(a) General, el(la) Subsecretario(a) Corporativo(a) y el(la) Director(a) Técnico de la Dirección de Talento Humano.
- Director(a) Técnico(a) de la Dirección de Talento Humano y Profesional Especializado o Universitario de la Dirección de Talento Humano.
- Dirección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</si>
  <si>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t>
  </si>
  <si>
    <t>Se ajustó la valoración de la probabilidad frente al número de veces en que se ejecutó la actividad clave asociada al riesgo en el último año. Así mismo, se ajustó la explicación de la valoración obtenida antes de controles.
Se ajustó en la redacción de las actividades de control preventivo y detectivo.</t>
  </si>
  <si>
    <t>Gestionar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</si>
  <si>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</si>
  <si>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 Fallas en la revisión de las solicitudes allegadas al proceso de Gestión del Talento Humano, frente a los marcos normativos y procedimentales aplicables.
</t>
  </si>
  <si>
    <t xml:space="preserve">- Afectación en la imagen institucional al no verse promovido el teletrabajo como una modalidad laboral.
</t>
  </si>
  <si>
    <t>El proceso estima que el riesgo se ubica en una zona moderada, debido a que la frecuencia con la que se realizó la actividad clave asociada al riesgo se presentó 4 vez en el último año, sin embargo, ante su materialización, podrían presentarse efectos significativos, en la imagen de la entidad a nivel local.</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</si>
  <si>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presente(n) incumplimiento. 
- Implementar las acciones definidas para dar cumplimiento a la(s) actividad(es) relacionada(s) con la gestión del teletrabajo en la entidad, de manera inmediata o progresiva de acuerdo con los nuevos términos establecidos.
-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</si>
  <si>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Dirección de Talento Humano
- Profesional Especializado o Universitario de la Dirección de Talento Humano.
- Profesional Especializado o Universitario de la Dirección de Talento Humano.
- Profesional Especializado o Universitario de la Dirección de Talento Humano.
- Dirección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</si>
  <si>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t>
  </si>
  <si>
    <t>Se ajustó la explicación de la valoración obtenida antes de controles.
Se ajustó en la redacción de las actividades de control preventivo, detectivo y correctivo.
Se ajustó la explicación de la valoración obtenida después de controles.</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</si>
  <si>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</si>
  <si>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Amiguismo.
- Desconocimiento de los principios y valores institucionales.
</t>
  </si>
  <si>
    <t xml:space="preserve">- Pérdida de credibilidad hacia la entidad de parte de los(as) servidores(as), colaboradores(as) y ciudadanos(as).
- Detrimento patrimonial.
- Investigaciones disciplinarias.
- Generación de reprocesos y desgaste administrativo.
</t>
  </si>
  <si>
    <t xml:space="preserve">- Definir y realizar seguimiento al cronograma 2024 para la realización de la  verificación de la completitud e idoneidad de los productos contenidos en los botiquines de las sedes de la Secretaría General de la Alcaldía Mayor de Bogotá, D.C.
</t>
  </si>
  <si>
    <t xml:space="preserve">- Profesional Universitario de la Dirección de Talento Humano.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</si>
  <si>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</si>
  <si>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Dirección de Talento Humano
- Profesional Universitario de la Dirección de Talento Humano. 
- Director(a) Técnico(a) de la Dirección de Talento Humano y Profesional Universitario de la Dirección de Talento Humano.
- Dirección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</si>
  <si>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</si>
  <si>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</si>
  <si>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</si>
  <si>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(actividad): Diseñar e implementar una estrategia para el monitoreo del cumplimiento de las metas del Plan Distrital de Desarrollo y las acciones de políticas públicas distritales a cargo de la Entidad.</t>
  </si>
  <si>
    <t>Posibilidad de afectación económica (o presupuestal) por decisión (sanción) de un organismo de control u otra entidad, debido a incumplimiento parcial de compromisos en la ejecución de la planeación institucional y la ejecución presupuestal</t>
  </si>
  <si>
    <t>Oficina Asesora de Planeación
Oficina de Tecnologías de la Información y las Comunicaciones</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</si>
  <si>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</si>
  <si>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</si>
  <si>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</si>
  <si>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t>
  </si>
  <si>
    <t>Se determina la probabilidad de ocurrencia de este riesgo como  "muy baja", teniendo en cuenta que se definieron 12 controles (7 preventivos) (5 detectivos)  y ante su materialización, podrían disminuirse los efectos, aplicando las acciones de contingencia.</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</si>
  <si>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riesgo Posibilidad de afectación económica (o presupuestal) por decisión (sanción) de un organismo de control u otra entidad, debido a incumplimiento parcial de compromisos en la ejecución de la planeación institucional y la ejecución presupuestal</t>
  </si>
  <si>
    <t>- Oficina Asesora de Planeación
Oficina de Tecnologías de la Información y las Comunicaciones
- Jefe Oficina Asesora de Planeación
- Los profesionales de la  Oficina Asesora de Planeación
- Jefe Oficina Asesora de Planeación
- Oficina Asesora de Planeación
Oficina de Tecnologías de la Información y las Comunicaciones</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</si>
  <si>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Riesgo de Posibilidad de afectación económica (o presupuestal) por decisión (sanción) de un organismo de control u otra entidad, debido a incumplimiento parcial de compromisos en la ejecución de la planeación institucional y la ejecución presupuestal, actualizado.</t>
  </si>
  <si>
    <t>Se ajustó el control asociado al procedimiento 4202000-PR-370 Gestión de políticas públicas distritales de competencia de la Secretaría General, teniendo en cuenta que el procedimiento se actualizó.</t>
  </si>
  <si>
    <t>Formular y realizar seguimiento de los planes estratégicos, institucionales y el Plan Estratégico Sectorial
Formular y realizar seguimiento a proyectos de inversión de la Secretaría General
Gestionar el presupuesto de inversión
Gestionar las políticas públicas distritales de competencia de la Secretaría General
Fase (componente): Fortalecer la planeación institucional de la Entidad de acuerdo con las necesidades y nuevas realidades, soportada en un esquema de medición, seguimiento y mejora continua.</t>
  </si>
  <si>
    <t>Posibilidad de afectación reputacional por pérdida de credibilidad de los grupos de valor y partes interesadas, debido a errores fallas o deficiencias  en  la formulación y actualización de la planeación institucional</t>
  </si>
  <si>
    <t>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</si>
  <si>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riesgo Posibilidad de afectación reputacional por pérdida de credibilidad de los grupos de valor y partes interesadas, debido a errores fallas o deficiencias  en  la formulación y actualización de la planeación institucional</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</si>
  <si>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Riesgo de Posibilidad de afectación reputacional por pérdida de credibilidad de los grupos de valor y partes interesadas, debido a errores fallas o deficiencias  en  la formulación y actualización de la planeación institucional, actualizado.</t>
  </si>
  <si>
    <t xml:space="preserve">Se ajustó el control asociado al procedimiento 4202000-PR-370 Gestión de políticas públicas distritales de competencia de la Secretaría General, teniendo en cuenta que el procedimiento se actualizó.
</t>
  </si>
  <si>
    <t>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t>
  </si>
  <si>
    <t>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t>
  </si>
  <si>
    <t>Realizar analítica institucional y gestión estadística</t>
  </si>
  <si>
    <t>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</si>
  <si>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xml:space="preserve">- Alta rotación de personal generando retrasos en la curva de aprendizaje.
- Falta de aplicación del procedimiento de elaboración y análisis de encuestas
- Desconocimiento técnico en la temática de encuestas 
</t>
  </si>
  <si>
    <t xml:space="preserve">- Desconocimiento de nueva normativa relacionada con la gestión estadística
- Falta de recursos que podría darse por los recortes presupuestales, humanos y técnicos que influirían directamente en la no sostenibilidad del procedimiento de encuestas de satisfacción
- Cambios inesperados en el contexto político, normativo y legal que afecten  la operación de la Entidad y la prestación del servicio.
</t>
  </si>
  <si>
    <t xml:space="preserve">- Hallazgos producto de autorías internas y externas
- Afectación de la imagen y credibilidad de la entidad
- Afectación en la prestación de los servicios por captura inadecuada de la información de las encuestas de satisfacción
</t>
  </si>
  <si>
    <t>Se determina probabilidad media, teniendo en cuenta que el nivel de ejecución de la actividad es de 68 veces aproximadamente durante el año; y el impacto moderado porque de materializarse el riesgo puede conllevar a hallazgos de auditorías internas y externas, a afectación de la imagen de la entidad y a pérdida de información crítica que debe ser recuperada.</t>
  </si>
  <si>
    <t>Se determina la probabilidad de ocurrencia de este riesgo como muy bajo, teniendo en cuenta que se definieron 3 controles (1 preventivo) (2 detectivos) y ante su materialización (2) controles correctivos, que podrían disminuir los efectos, aplicando las acciones de contingencia.</t>
  </si>
  <si>
    <t>-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
- Informar al líder(sa) del equipo de trabajo que coordina la revisión de las encuestas de satisfacción y al (la) jefe(a) de la Oficina Asesora de Planeación que se ha detectado un instrumento de encuesta de satisfacción aprobado sin el cumplimiento de los requisitos
-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 Realizar los ajustes de los instrumentos e informes e indicar a la Oficina Asesora de Planeación
-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t>
  </si>
  <si>
    <t>- Oficina Asesora de Planeación
- Profesional de la Oficina Asesora de Planeación
- Jefe Oficina Asesora de Planeación
- Líder de proceso y/o jefe de dependencia 
- Oficina Asesora de Planeación</t>
  </si>
  <si>
    <t>-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 Correo o informe indicando cuál es el instrumento de encuestas de satisfacción que se encuentra aprobado no cumple y cuáles son los criterios que no se cumplen
- Memorando electrónico solicitando que se suspenda, revise y ajuste los instrumentos de encuestas de satisfacción y los informes/reportes que hayan tenido como fuente los resultados de la encuesta aplicada.
- Instrumentos e informes actualizados y memorando de información 
-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t>
  </si>
  <si>
    <t xml:space="preserve">Se actualizaron los controles debido a la actualización del procedimiento Elaboración y  análisis de encuestas (4202000-PR-214). 
</t>
  </si>
  <si>
    <t>Administrar el Sistema de Gestión de la Secretaría General mediante la definición de orientaciones, acompañamiento y seguimiento para su implementación y sostenibilidad con el fin de consolidar la operación por procesos y promover la mejora institucional.</t>
  </si>
  <si>
    <t>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t>
  </si>
  <si>
    <t>Definir las orientaciones y realizar acompañamiento en la implementación y sostenibilidad de los sistemas que integran el sistema de gestión de la entidad
Fase (actividad):  Fortalecer el modelo de operación por procesos de la Secretaría General para mejorar su desempeño</t>
  </si>
  <si>
    <t>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</si>
  <si>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Oficina Asesora de Planeación </t>
  </si>
  <si>
    <t xml:space="preserve">- Dificultades en la transferencia de conocimiento entre los servidores que se vinculan y retiran de la entidad.
- La información de entrada que se requiere para registrar en el Aplicativo DARUMA no es suficiente, clara o de calidad.
- Errores humanos en la consolidación y digitación de información.
- La información no se encuentra centralizada para su uso.
- Falta de validación de los procesos y dependencias que remiten la información.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</si>
  <si>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t>
  </si>
  <si>
    <t xml:space="preserve">- Resultados e informes incoherentes frente a la gestión realizada por el proceso o la dependencia.
- Posibles hallazgos.
- Afectación de la imagen de las dependencias y del proceso.
- Desgaste administrativo por reprocesos en la información registrada.
- Desconfianza en la información registrada en el Aplicativo DARUMA.
</t>
  </si>
  <si>
    <t>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t>
  </si>
  <si>
    <t>Se determina la zona de riesgo muy bajo, teniendo en cuenta que se definieron 5 controles para evitar que el riego se presente  y 3 correctivos ante la posible materialización del riesgo.</t>
  </si>
  <si>
    <t>-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
- Informar al proceso o dependencia la justificación de no haber realizado la retroalimentación y la fecha para realizarla.
-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
-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t>
  </si>
  <si>
    <t xml:space="preserve">- Oficina Asesora de Planeación 
- Profesional de la Oficina Asesora de Planeación
- Profesional de la Oficina Asesora de Planeación
- Jefe de la Oficina Asesora de Planeación
- Oficina Asesora de Planeación </t>
  </si>
  <si>
    <t>-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 Correo electrónico con la justificación
- Retroalimentación realizada a través del Aplicativo DARUMA
- Acta del Comité
-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actualizado.</t>
  </si>
  <si>
    <t>Se actualizaron los controles definidos teniendo en cuenta que los procedimientos 4202000-PR-002, 4202000-PR-005, 4202000-PR-214 fueron actualizados.
Se incluyó un nuevo control relacionado con el procedimiento 4202000-PR-389 sobre la retroalimentación a los indicadores institucionales.</t>
  </si>
  <si>
    <t>Definir las orientaciones y realizar acompañamiento en la implementación y sostenibilidad de los sistemas que integran el sistema de gestión de la entidad
Fase (actividad): Actualizar e implementar la política ambiental de la Secretaría General</t>
  </si>
  <si>
    <t>Posibilidad de afectación reputacional por pérdida de la credibilidad en el compromiso ambiental de la Entidad, debido a decisiones erróneas o no acertadas en la formulación del PIGA y su plan de acción</t>
  </si>
  <si>
    <t>Dirección Administrativa y Financiera</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</si>
  <si>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</si>
  <si>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</si>
  <si>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</si>
  <si>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muy baja, ya que la actividad que conlleva el riesgo se ejecuta como máximos 1 vez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</si>
  <si>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y el impacto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</si>
  <si>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riesgo Posibilidad de afectación reputacional por pérdida de la credibilidad en el compromiso ambiental de la Entidad, debido a decisiones erróneas o no acertadas en la formulación del PIGA y su plan de acción</t>
  </si>
  <si>
    <t>- Dirección Administrativa y Financiera
- Director(a) Administrativo y Financiero - Gestor Ambiental
- Director(a) Administrativo y Financiero - Gestor Ambiental
- Dirección Administrativa y Financiera</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</si>
  <si>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Riesgo de Posibilidad de afectación reputacional por pérdida de la credibilidad en el compromiso ambiental de la Entidad, debido a decisiones erróneas o no acertadas en la formulación del PIGA y su plan de acción, actualizado.</t>
  </si>
  <si>
    <t>En el marco del nuevo modelo de operación por procesos, se migra el presente riesgo del proceso Gestión de Servicios administrativos al nuevo proceso Fortalecimiento Institucional.</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</si>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</sst>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41">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style="dashed">
        <color auto="1"/>
      </left>
      <right/>
      <top style="dashed">
        <color auto="1"/>
      </top>
      <bottom style="dashed">
        <color auto="1"/>
      </bottom>
      <diagonal/>
    </border>
    <border>
      <left style="medium">
        <color auto="1"/>
      </left>
      <right style="medium">
        <color auto="1"/>
      </right>
      <top style="thin">
        <color auto="1"/>
      </top>
      <bottom style="thin">
        <color auto="1"/>
      </bottom>
      <diagonal/>
    </border>
    <border>
      <left style="dashed">
        <color auto="1"/>
      </left>
      <right style="dashed">
        <color auto="1"/>
      </right>
      <top/>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thin">
        <color indexed="64"/>
      </left>
      <right/>
      <top style="dashed">
        <color auto="1"/>
      </top>
      <bottom style="dashed">
        <color auto="1"/>
      </bottom>
      <diagonal/>
    </border>
    <border>
      <left/>
      <right style="thin">
        <color indexed="64"/>
      </right>
      <top style="dashed">
        <color auto="1"/>
      </top>
      <bottom style="dashed">
        <color auto="1"/>
      </bottom>
      <diagonal/>
    </border>
    <border>
      <left style="thin">
        <color indexed="64"/>
      </left>
      <right style="thin">
        <color indexed="64"/>
      </right>
      <top style="dashed">
        <color indexed="64"/>
      </top>
      <bottom style="dashed">
        <color indexed="64"/>
      </bottom>
      <diagonal/>
    </border>
    <border>
      <left style="dashed">
        <color auto="1"/>
      </left>
      <right/>
      <top style="thin">
        <color indexed="64"/>
      </top>
      <bottom style="thin">
        <color indexed="64"/>
      </bottom>
      <diagonal/>
    </border>
    <border>
      <left style="dashed">
        <color auto="1"/>
      </left>
      <right style="thin">
        <color indexed="64"/>
      </right>
      <top style="thin">
        <color indexed="64"/>
      </top>
      <bottom style="thin">
        <color indexed="64"/>
      </bottom>
      <diagonal/>
    </border>
    <border>
      <left style="dashed">
        <color auto="1"/>
      </left>
      <right style="dashed">
        <color auto="1"/>
      </right>
      <top style="thin">
        <color indexed="64"/>
      </top>
      <bottom style="thin">
        <color indexed="64"/>
      </bottom>
      <diagonal/>
    </border>
    <border>
      <left style="dashed">
        <color auto="1"/>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92">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3" fillId="22" borderId="23" xfId="0" applyFont="1" applyFill="1" applyBorder="1" applyAlignment="1" applyProtection="1">
      <alignment horizontal="center" vertical="center" wrapText="1"/>
      <protection hidden="1"/>
    </xf>
    <xf numFmtId="0" fontId="13" fillId="25" borderId="22" xfId="0" applyFont="1" applyFill="1" applyBorder="1" applyAlignment="1" applyProtection="1">
      <alignment horizontal="center" vertical="center" wrapText="1"/>
      <protection hidden="1"/>
    </xf>
    <xf numFmtId="0" fontId="13" fillId="25" borderId="20" xfId="0" applyFont="1" applyFill="1" applyBorder="1" applyAlignment="1" applyProtection="1">
      <alignment horizontal="center" vertical="center" wrapText="1"/>
      <protection hidden="1"/>
    </xf>
    <xf numFmtId="0" fontId="13" fillId="22" borderId="13" xfId="0" applyFont="1" applyFill="1" applyBorder="1" applyAlignment="1" applyProtection="1">
      <alignment horizontal="center" vertical="center"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0" fillId="0" borderId="0" xfId="0" applyProtection="1">
      <protection hidden="1"/>
    </xf>
    <xf numFmtId="0" fontId="1" fillId="0" borderId="0" xfId="0" applyFont="1" applyAlignment="1" applyProtection="1">
      <alignment horizontal="center" vertical="center"/>
      <protection hidden="1"/>
    </xf>
    <xf numFmtId="0" fontId="0" fillId="0" borderId="11" xfId="0" applyBorder="1" applyProtection="1">
      <protection hidden="1"/>
    </xf>
    <xf numFmtId="0" fontId="0" fillId="2" borderId="0" xfId="0" applyFill="1" applyProtection="1">
      <protection hidden="1"/>
    </xf>
    <xf numFmtId="0" fontId="15" fillId="27" borderId="0" xfId="0" applyFont="1" applyFill="1" applyAlignment="1" applyProtection="1">
      <alignment horizontal="center" vertical="center"/>
      <protection hidden="1"/>
    </xf>
    <xf numFmtId="0" fontId="18" fillId="13" borderId="0" xfId="0" applyFont="1" applyFill="1" applyAlignment="1" applyProtection="1">
      <alignment horizontal="center" vertical="center"/>
      <protection hidden="1"/>
    </xf>
    <xf numFmtId="0" fontId="17" fillId="0" borderId="0" xfId="0" applyFont="1" applyAlignment="1" applyProtection="1">
      <alignment horizontal="center" vertical="center"/>
      <protection hidden="1"/>
    </xf>
    <xf numFmtId="0" fontId="18" fillId="12" borderId="0" xfId="0" applyFont="1" applyFill="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8" fillId="7" borderId="0" xfId="0" applyFont="1" applyFill="1" applyAlignment="1" applyProtection="1">
      <alignment horizontal="center" vertical="center"/>
      <protection hidden="1"/>
    </xf>
    <xf numFmtId="0" fontId="18" fillId="14" borderId="0" xfId="0" applyFont="1" applyFill="1" applyAlignment="1" applyProtection="1">
      <alignment horizontal="center" vertical="center"/>
      <protection hidden="1"/>
    </xf>
    <xf numFmtId="0" fontId="7" fillId="0" borderId="0" xfId="0" applyFont="1" applyProtection="1">
      <protection hidden="1"/>
    </xf>
    <xf numFmtId="0" fontId="0" fillId="2"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0" fillId="0" borderId="12" xfId="0" applyBorder="1" applyProtection="1">
      <protection hidden="1"/>
    </xf>
    <xf numFmtId="0" fontId="18" fillId="0" borderId="0" xfId="0" applyFont="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9" fillId="14" borderId="0" xfId="0" applyFont="1" applyFill="1" applyAlignment="1" applyProtection="1">
      <alignment horizontal="center" vertical="center"/>
      <protection hidden="1"/>
    </xf>
    <xf numFmtId="0" fontId="16" fillId="0" borderId="0" xfId="0" applyFont="1" applyProtection="1">
      <protection hidden="1"/>
    </xf>
    <xf numFmtId="0" fontId="19" fillId="7" borderId="0" xfId="0" applyFont="1" applyFill="1" applyAlignment="1" applyProtection="1">
      <alignment horizontal="center" vertical="center"/>
      <protection hidden="1"/>
    </xf>
    <xf numFmtId="0" fontId="19" fillId="13" borderId="0" xfId="0" applyFont="1" applyFill="1" applyAlignment="1" applyProtection="1">
      <alignment horizontal="center" vertical="center"/>
      <protection hidden="1"/>
    </xf>
    <xf numFmtId="0" fontId="19" fillId="12" borderId="0" xfId="0" applyFont="1" applyFill="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0" fontId="1" fillId="0" borderId="15" xfId="0" applyFont="1"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2" fillId="0" borderId="21" xfId="0" applyFont="1" applyBorder="1" applyAlignment="1" applyProtection="1">
      <alignment wrapText="1"/>
      <protection hidden="1"/>
    </xf>
    <xf numFmtId="0" fontId="1" fillId="0" borderId="15" xfId="0" applyFont="1" applyBorder="1" applyAlignment="1" applyProtection="1">
      <alignment wrapText="1"/>
      <protection hidden="1"/>
    </xf>
    <xf numFmtId="0" fontId="0" fillId="0" borderId="15" xfId="0" applyBorder="1" applyAlignment="1" applyProtection="1">
      <alignment wrapText="1"/>
      <protection hidden="1"/>
    </xf>
    <xf numFmtId="0" fontId="1" fillId="0" borderId="5" xfId="0" applyFont="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Border="1" applyAlignment="1" applyProtection="1">
      <alignment wrapText="1"/>
      <protection hidden="1"/>
    </xf>
    <xf numFmtId="0" fontId="1" fillId="0" borderId="15" xfId="0" applyFont="1" applyBorder="1" applyProtection="1">
      <protection hidden="1"/>
    </xf>
    <xf numFmtId="0" fontId="1" fillId="0" borderId="9" xfId="0" applyFont="1" applyBorder="1" applyAlignment="1" applyProtection="1">
      <alignment horizontal="center" vertical="center"/>
      <protection hidden="1"/>
    </xf>
    <xf numFmtId="0" fontId="0" fillId="0" borderId="0" xfId="0"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5" xfId="0"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Border="1" applyAlignment="1" applyProtection="1">
      <alignment vertical="top"/>
      <protection hidden="1"/>
    </xf>
    <xf numFmtId="0" fontId="1" fillId="0" borderId="5" xfId="0" applyFont="1" applyBorder="1" applyAlignment="1" applyProtection="1">
      <alignment horizontal="center" vertical="center"/>
      <protection hidden="1"/>
    </xf>
    <xf numFmtId="10" fontId="1" fillId="0" borderId="5" xfId="0" applyNumberFormat="1" applyFont="1" applyBorder="1" applyAlignment="1" applyProtection="1">
      <alignment horizontal="center" vertical="center"/>
      <protection hidden="1"/>
    </xf>
    <xf numFmtId="10" fontId="0" fillId="0" borderId="5" xfId="0" applyNumberFormat="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0" fontId="2" fillId="0" borderId="5" xfId="0" applyFont="1" applyBorder="1" applyAlignment="1" applyProtection="1">
      <alignment wrapText="1"/>
      <protection hidden="1"/>
    </xf>
    <xf numFmtId="0" fontId="2" fillId="0" borderId="24"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0" fillId="0" borderId="0" xfId="0" applyAlignment="1" applyProtection="1">
      <alignment vertical="top"/>
      <protection hidden="1"/>
    </xf>
    <xf numFmtId="0" fontId="0" fillId="7" borderId="4" xfId="0" applyFill="1" applyBorder="1" applyAlignment="1" applyProtection="1">
      <alignment horizontal="justify" vertical="center" wrapText="1"/>
      <protection hidden="1"/>
    </xf>
    <xf numFmtId="0" fontId="1" fillId="0" borderId="15" xfId="0" applyFont="1" applyBorder="1" applyAlignment="1">
      <alignment horizontal="center" vertical="center"/>
    </xf>
    <xf numFmtId="0" fontId="15" fillId="12" borderId="0" xfId="0" applyFont="1" applyFill="1" applyAlignment="1">
      <alignment horizontal="left" vertical="center"/>
    </xf>
    <xf numFmtId="0" fontId="0" fillId="0" borderId="0" xfId="0"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Border="1" applyAlignment="1">
      <alignment horizontal="left" vertical="center"/>
    </xf>
    <xf numFmtId="0" fontId="1" fillId="0" borderId="5"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2" fillId="0" borderId="26" xfId="0" applyFont="1" applyBorder="1" applyAlignment="1" applyProtection="1">
      <alignment horizontal="justify" vertical="center" wrapText="1"/>
      <protection hidden="1"/>
    </xf>
    <xf numFmtId="0" fontId="0" fillId="0" borderId="6" xfId="0" pivotButton="1" applyBorder="1" applyAlignment="1" applyProtection="1">
      <alignment horizontal="center" vertical="center" wrapText="1"/>
      <protection hidden="1"/>
    </xf>
    <xf numFmtId="0" fontId="0" fillId="0" borderId="4" xfId="0" applyBorder="1" applyAlignment="1" applyProtection="1">
      <alignment horizontal="left" wrapText="1"/>
      <protection hidden="1"/>
    </xf>
    <xf numFmtId="0" fontId="0" fillId="0" borderId="18" xfId="0" applyBorder="1" applyAlignment="1" applyProtection="1">
      <alignment horizontal="left" vertical="center" wrapText="1"/>
      <protection hidden="1"/>
    </xf>
    <xf numFmtId="0" fontId="0" fillId="0" borderId="17" xfId="0" applyBorder="1" applyAlignment="1" applyProtection="1">
      <alignment horizontal="left" vertical="center" wrapText="1"/>
      <protection hidden="1"/>
    </xf>
    <xf numFmtId="0" fontId="0" fillId="0" borderId="32" xfId="0" applyBorder="1" applyAlignment="1" applyProtection="1">
      <alignment horizontal="left" vertical="center" wrapText="1"/>
      <protection hidden="1"/>
    </xf>
    <xf numFmtId="0" fontId="0" fillId="0" borderId="5" xfId="0" pivotButton="1" applyBorder="1" applyAlignment="1" applyProtection="1">
      <alignment vertical="center" wrapText="1"/>
      <protection hidden="1"/>
    </xf>
    <xf numFmtId="0" fontId="0" fillId="0" borderId="5" xfId="0" applyBorder="1" applyAlignment="1" applyProtection="1">
      <alignment vertical="center" wrapText="1"/>
      <protection hidden="1"/>
    </xf>
    <xf numFmtId="0" fontId="0" fillId="0" borderId="7" xfId="0" applyBorder="1" applyAlignment="1" applyProtection="1">
      <alignment vertical="center" wrapText="1"/>
      <protection hidden="1"/>
    </xf>
    <xf numFmtId="0" fontId="22" fillId="0" borderId="4" xfId="0" applyFont="1" applyBorder="1" applyAlignment="1" applyProtection="1">
      <alignment horizontal="center" vertical="center" wrapText="1"/>
      <protection hidden="1"/>
    </xf>
    <xf numFmtId="0" fontId="13" fillId="22" borderId="11" xfId="0" applyFont="1" applyFill="1" applyBorder="1" applyAlignment="1" applyProtection="1">
      <alignment horizontal="center" vertical="center" wrapText="1"/>
      <protection hidden="1"/>
    </xf>
    <xf numFmtId="0" fontId="13" fillId="0" borderId="4" xfId="0" applyFont="1" applyBorder="1" applyAlignment="1" applyProtection="1">
      <alignment horizontal="center" vertical="center" wrapText="1"/>
      <protection hidden="1"/>
    </xf>
    <xf numFmtId="0" fontId="22" fillId="0" borderId="4" xfId="0" applyFont="1" applyBorder="1" applyAlignment="1" applyProtection="1">
      <alignment vertical="center" wrapText="1"/>
      <protection hidden="1"/>
    </xf>
    <xf numFmtId="0" fontId="4" fillId="0" borderId="4"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13" xfId="1" applyFill="1" applyBorder="1" applyAlignment="1" applyProtection="1">
      <alignment horizontal="center" vertical="center" wrapText="1"/>
      <protection hidden="1"/>
    </xf>
    <xf numFmtId="0" fontId="0" fillId="0" borderId="4" xfId="0" pivotButton="1" applyBorder="1" applyAlignment="1" applyProtection="1">
      <alignment horizontal="center" vertical="center" wrapText="1"/>
      <protection hidden="1"/>
    </xf>
    <xf numFmtId="0" fontId="0" fillId="0" borderId="13" xfId="0" applyBorder="1" applyAlignment="1" applyProtection="1">
      <alignment vertical="center" wrapText="1"/>
      <protection hidden="1"/>
    </xf>
    <xf numFmtId="0" fontId="0" fillId="0" borderId="15" xfId="0" applyBorder="1" applyAlignment="1" applyProtection="1">
      <alignment vertical="center" wrapText="1"/>
      <protection hidden="1"/>
    </xf>
    <xf numFmtId="0" fontId="0" fillId="0" borderId="14" xfId="0" applyBorder="1" applyAlignment="1" applyProtection="1">
      <alignment vertical="center" wrapText="1"/>
      <protection hidden="1"/>
    </xf>
    <xf numFmtId="0" fontId="0" fillId="0" borderId="13"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34"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10" fillId="0" borderId="4" xfId="0" applyFont="1" applyBorder="1" applyAlignment="1" applyProtection="1">
      <alignment horizontal="justify" vertical="center" wrapText="1"/>
      <protection hidden="1"/>
    </xf>
    <xf numFmtId="164" fontId="10" fillId="0" borderId="1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0" fillId="0" borderId="23" xfId="0" applyFont="1"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22" xfId="0"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0" fillId="0" borderId="20" xfId="0" applyFont="1" applyBorder="1" applyAlignment="1" applyProtection="1">
      <alignment horizontal="justify" vertical="center" wrapText="1"/>
      <protection hidden="1"/>
    </xf>
    <xf numFmtId="0" fontId="10" fillId="0" borderId="15" xfId="0" applyFont="1" applyBorder="1" applyAlignment="1" applyProtection="1">
      <alignment horizontal="justify" vertical="center" wrapText="1"/>
      <protection hidden="1"/>
    </xf>
    <xf numFmtId="0" fontId="0" fillId="0" borderId="16" xfId="0" applyBorder="1" applyAlignment="1" applyProtection="1">
      <alignment horizontal="left" vertical="center" wrapText="1"/>
      <protection hidden="1"/>
    </xf>
    <xf numFmtId="0" fontId="0" fillId="0" borderId="15" xfId="0" applyBorder="1" applyAlignment="1" applyProtection="1">
      <alignment horizontal="center" vertical="center" wrapText="1"/>
      <protection hidden="1"/>
    </xf>
    <xf numFmtId="0" fontId="0" fillId="0" borderId="35"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13" xfId="0" pivotButton="1" applyBorder="1" applyAlignment="1" applyProtection="1">
      <alignment vertical="center" wrapText="1"/>
      <protection hidden="1"/>
    </xf>
    <xf numFmtId="0" fontId="0" fillId="0" borderId="17" xfId="0" pivotButton="1" applyBorder="1" applyAlignment="1" applyProtection="1">
      <alignment horizontal="center" vertical="center" wrapText="1"/>
      <protection hidden="1"/>
    </xf>
    <xf numFmtId="165" fontId="22" fillId="0" borderId="4" xfId="0" applyNumberFormat="1" applyFont="1" applyBorder="1" applyAlignment="1" applyProtection="1">
      <alignment vertical="center" wrapText="1"/>
      <protection hidden="1"/>
    </xf>
    <xf numFmtId="164" fontId="22" fillId="0" borderId="4" xfId="0" applyNumberFormat="1" applyFont="1" applyBorder="1" applyAlignment="1" applyProtection="1">
      <alignment horizontal="center" vertical="center" wrapText="1"/>
      <protection hidden="1"/>
    </xf>
    <xf numFmtId="165" fontId="22" fillId="0" borderId="4" xfId="0" applyNumberFormat="1" applyFont="1" applyBorder="1" applyAlignment="1" applyProtection="1">
      <alignment horizontal="center" vertical="center" wrapText="1"/>
      <protection hidden="1"/>
    </xf>
    <xf numFmtId="0" fontId="13" fillId="0" borderId="0" xfId="0" applyFont="1" applyAlignment="1" applyProtection="1">
      <alignment horizontal="centerContinuous" wrapText="1"/>
      <protection hidden="1"/>
    </xf>
    <xf numFmtId="165" fontId="22" fillId="0" borderId="0" xfId="0" applyNumberFormat="1" applyFont="1" applyAlignment="1" applyProtection="1">
      <alignment vertical="center" wrapText="1"/>
      <protection hidden="1"/>
    </xf>
    <xf numFmtId="165" fontId="22" fillId="0" borderId="11" xfId="0" applyNumberFormat="1" applyFont="1" applyBorder="1" applyAlignment="1" applyProtection="1">
      <alignment vertical="center" wrapText="1"/>
      <protection hidden="1"/>
    </xf>
    <xf numFmtId="0" fontId="10" fillId="0" borderId="4"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textRotation="90" wrapText="1"/>
      <protection hidden="1"/>
    </xf>
    <xf numFmtId="9" fontId="10" fillId="0" borderId="4" xfId="0" applyNumberFormat="1" applyFont="1" applyBorder="1" applyAlignment="1" applyProtection="1">
      <alignment horizontal="center" vertical="center" textRotation="90" wrapText="1"/>
      <protection hidden="1"/>
    </xf>
    <xf numFmtId="0" fontId="10" fillId="0" borderId="4" xfId="0" quotePrefix="1" applyFont="1" applyBorder="1" applyAlignment="1" applyProtection="1">
      <alignment horizontal="justify" vertical="center" wrapText="1"/>
      <protection hidden="1"/>
    </xf>
    <xf numFmtId="0" fontId="10" fillId="0" borderId="16" xfId="0" applyFont="1" applyBorder="1" applyAlignment="1" applyProtection="1">
      <alignment horizontal="justify" vertical="center" wrapText="1"/>
      <protection hidden="1"/>
    </xf>
    <xf numFmtId="0" fontId="10" fillId="0" borderId="14" xfId="0" quotePrefix="1" applyFont="1" applyBorder="1" applyAlignment="1" applyProtection="1">
      <alignment horizontal="justify" vertical="center" wrapText="1"/>
      <protection hidden="1"/>
    </xf>
    <xf numFmtId="166" fontId="10" fillId="0" borderId="4" xfId="0" applyNumberFormat="1" applyFont="1" applyBorder="1" applyAlignment="1" applyProtection="1">
      <alignment horizontal="center" vertical="center" wrapText="1"/>
      <protection hidden="1"/>
    </xf>
    <xf numFmtId="14" fontId="10" fillId="0" borderId="4" xfId="0" quotePrefix="1" applyNumberFormat="1" applyFont="1" applyBorder="1" applyAlignment="1" applyProtection="1">
      <alignment horizontal="justify" vertical="center" wrapText="1"/>
      <protection hidden="1"/>
    </xf>
    <xf numFmtId="0" fontId="22" fillId="0" borderId="13" xfId="0" applyFont="1" applyBorder="1" applyAlignment="1" applyProtection="1">
      <alignment vertical="center" wrapText="1"/>
      <protection hidden="1"/>
    </xf>
    <xf numFmtId="0" fontId="0" fillId="0" borderId="6" xfId="0" applyNumberFormat="1" applyBorder="1" applyAlignment="1" applyProtection="1">
      <alignment horizontal="center" vertical="center" wrapText="1"/>
      <protection hidden="1"/>
    </xf>
    <xf numFmtId="0" fontId="0" fillId="0" borderId="7" xfId="0" applyNumberFormat="1" applyBorder="1" applyAlignment="1" applyProtection="1">
      <alignment horizontal="center" vertical="center" wrapText="1"/>
      <protection hidden="1"/>
    </xf>
    <xf numFmtId="0" fontId="0" fillId="0" borderId="30" xfId="0" applyNumberFormat="1" applyBorder="1" applyAlignment="1" applyProtection="1">
      <alignment horizontal="center" vertical="center" wrapText="1"/>
      <protection hidden="1"/>
    </xf>
    <xf numFmtId="0" fontId="0" fillId="0" borderId="31" xfId="0" applyNumberFormat="1" applyBorder="1" applyAlignment="1" applyProtection="1">
      <alignment horizontal="center" vertical="center" wrapText="1"/>
      <protection hidden="1"/>
    </xf>
    <xf numFmtId="0" fontId="0" fillId="0" borderId="11" xfId="0" applyNumberFormat="1" applyBorder="1" applyAlignment="1" applyProtection="1">
      <alignment horizontal="center" vertical="center" wrapText="1"/>
      <protection hidden="1"/>
    </xf>
    <xf numFmtId="0" fontId="0" fillId="0" borderId="12" xfId="0" applyNumberFormat="1" applyBorder="1" applyAlignment="1" applyProtection="1">
      <alignment horizontal="center" vertical="center" wrapText="1"/>
      <protection hidden="1"/>
    </xf>
    <xf numFmtId="0" fontId="0" fillId="0" borderId="29" xfId="0" applyNumberFormat="1" applyBorder="1" applyAlignment="1" applyProtection="1">
      <alignment horizontal="center" vertical="center" wrapText="1"/>
      <protection hidden="1"/>
    </xf>
    <xf numFmtId="0" fontId="0" fillId="0" borderId="28" xfId="0" applyNumberFormat="1" applyBorder="1" applyAlignment="1" applyProtection="1">
      <alignment horizontal="center" vertical="center" wrapText="1"/>
      <protection hidden="1"/>
    </xf>
    <xf numFmtId="0" fontId="0" fillId="0" borderId="27" xfId="0" applyNumberFormat="1" applyBorder="1" applyAlignment="1" applyProtection="1">
      <alignment horizontal="center" vertical="center" wrapText="1"/>
      <protection hidden="1"/>
    </xf>
    <xf numFmtId="0" fontId="0" fillId="0" borderId="13" xfId="0" applyNumberFormat="1" applyBorder="1" applyAlignment="1" applyProtection="1">
      <alignment horizontal="center" wrapText="1"/>
      <protection hidden="1"/>
    </xf>
    <xf numFmtId="0" fontId="0" fillId="0" borderId="35" xfId="0" applyNumberFormat="1" applyBorder="1" applyAlignment="1" applyProtection="1">
      <alignment horizontal="center" wrapText="1"/>
      <protection hidden="1"/>
    </xf>
    <xf numFmtId="0" fontId="0" fillId="0" borderId="14" xfId="0" applyNumberFormat="1" applyBorder="1" applyAlignment="1" applyProtection="1">
      <alignment horizontal="center" wrapText="1"/>
      <protection hidden="1"/>
    </xf>
    <xf numFmtId="0" fontId="0" fillId="0" borderId="33" xfId="0" applyNumberFormat="1" applyBorder="1" applyAlignment="1" applyProtection="1">
      <alignment horizontal="center" wrapText="1"/>
      <protection hidden="1"/>
    </xf>
    <xf numFmtId="0" fontId="0" fillId="0" borderId="36" xfId="0" applyNumberFormat="1" applyBorder="1" applyAlignment="1" applyProtection="1">
      <alignment horizontal="center" vertical="center" wrapText="1"/>
      <protection hidden="1"/>
    </xf>
    <xf numFmtId="0" fontId="0" fillId="0" borderId="25" xfId="0" applyNumberFormat="1" applyBorder="1" applyAlignment="1" applyProtection="1">
      <alignment horizontal="center" vertical="center" wrapText="1"/>
      <protection hidden="1"/>
    </xf>
    <xf numFmtId="0" fontId="23" fillId="0" borderId="37"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38" xfId="0" applyFont="1" applyBorder="1" applyAlignment="1" applyProtection="1">
      <alignment horizontal="center" vertical="center" wrapText="1"/>
      <protection hidden="1"/>
    </xf>
    <xf numFmtId="0" fontId="23" fillId="0" borderId="39" xfId="0" applyFont="1" applyBorder="1" applyAlignment="1" applyProtection="1">
      <alignment horizontal="center" vertical="center" wrapText="1"/>
      <protection hidden="1"/>
    </xf>
    <xf numFmtId="0" fontId="23" fillId="0" borderId="40" xfId="0" applyFon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Alignment="1" applyProtection="1">
      <alignment horizontal="center" wrapText="1"/>
      <protection hidden="1"/>
    </xf>
    <xf numFmtId="0" fontId="13" fillId="0" borderId="4" xfId="0" applyFont="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0" xfId="0" applyFont="1" applyAlignment="1" applyProtection="1">
      <alignment horizontal="justify" vertical="center" wrapText="1"/>
      <protection hidden="1"/>
    </xf>
    <xf numFmtId="0" fontId="13" fillId="0" borderId="18" xfId="0" applyFont="1" applyBorder="1" applyAlignment="1" applyProtection="1">
      <alignment horizontal="center" vertical="center" wrapText="1"/>
      <protection hidden="1"/>
    </xf>
    <xf numFmtId="0" fontId="1" fillId="2" borderId="0" xfId="0" applyFont="1" applyFill="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cellXfs>
  <cellStyles count="4">
    <cellStyle name="Hipervínculo" xfId="1" builtinId="8"/>
    <cellStyle name="Normal" xfId="0" builtinId="0"/>
    <cellStyle name="Normal 2" xfId="2"/>
    <cellStyle name="Porcentaje" xfId="3" builtinId="5"/>
  </cellStyles>
  <dxfs count="154">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font>
        <color rgb="FFFF0000"/>
      </font>
      <fill>
        <patternFill>
          <bgColor rgb="FFFF0000"/>
        </patternFill>
      </fill>
    </dxf>
    <dxf>
      <font>
        <color rgb="FF92D050"/>
      </font>
      <fill>
        <patternFill>
          <bgColor rgb="FF92D050"/>
        </patternFill>
      </fill>
    </dxf>
    <dxf>
      <font>
        <color rgb="FFFFFF00"/>
      </font>
      <fill>
        <patternFill>
          <bgColor rgb="FFFFFF00"/>
        </patternFill>
      </fill>
    </dxf>
    <dxf>
      <font>
        <color rgb="FFFFC000"/>
      </font>
      <fill>
        <patternFill>
          <bgColor rgb="FFFFC000"/>
        </patternFill>
      </fill>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border>
        <top style="dashed">
          <color indexed="64"/>
        </top>
      </border>
    </dxf>
    <dxf>
      <border>
        <top style="dashed">
          <color indexed="64"/>
        </top>
      </border>
    </dxf>
    <dxf>
      <border>
        <top style="dashed">
          <color indexed="64"/>
        </top>
      </border>
    </dxf>
    <dxf>
      <border>
        <left style="dashed">
          <color indexed="64"/>
        </left>
        <right style="dashed">
          <color indexed="64"/>
        </right>
        <top style="dashed">
          <color indexed="64"/>
        </top>
        <vertical style="dashed">
          <color indexed="64"/>
        </vertical>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alignment vertical="center"/>
    </dxf>
    <dxf>
      <alignment vertical="cent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vertical="center"/>
    </dxf>
    <dxf>
      <alignment vertical="center"/>
    </dxf>
    <dxf>
      <border>
        <left style="dashed">
          <color auto="1"/>
        </left>
      </border>
    </dxf>
    <dxf>
      <border>
        <left style="dashed">
          <color auto="1"/>
        </left>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horizontal style="dashed">
          <color indexed="64"/>
        </horizontal>
      </border>
    </dxf>
    <dxf>
      <border>
        <horizontal style="dashed">
          <color indexed="64"/>
        </horizontal>
      </border>
    </dxf>
    <dxf>
      <border>
        <bottom style="dashed">
          <color indexed="64"/>
        </bottom>
      </border>
    </dxf>
    <dxf>
      <border>
        <bottom style="dashed">
          <color indexed="64"/>
        </bottom>
      </border>
    </dxf>
    <dxf>
      <alignment vertical="center"/>
    </dxf>
    <dxf>
      <alignment vertical="center"/>
    </dxf>
    <dxf>
      <alignment horizontal="center"/>
    </dxf>
    <dxf>
      <alignment vertical="center"/>
    </dxf>
    <dxf>
      <alignment horizontal="center"/>
    </dxf>
    <dxf>
      <border>
        <right/>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dashed">
          <color indexed="64"/>
        </top>
        <bottom style="dashed">
          <color indexed="64"/>
        </bottom>
        <horizontal style="dashed">
          <color indexed="64"/>
        </horizontal>
      </border>
    </dxf>
    <dxf>
      <border>
        <top style="dashed">
          <color indexed="64"/>
        </top>
        <bottom style="dashed">
          <color indexed="64"/>
        </bottom>
        <horizontal style="dashed">
          <color indexed="64"/>
        </horizont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border>
        <left style="dashed">
          <color auto="1"/>
        </left>
      </border>
    </dxf>
    <dxf>
      <border>
        <bottom style="dashed">
          <color auto="1"/>
        </bottom>
      </border>
    </dxf>
    <dxf>
      <border>
        <bottom style="dashed">
          <color auto="1"/>
        </bottom>
      </border>
    </dxf>
    <dxf>
      <border>
        <bottom style="dashed">
          <color auto="1"/>
        </bottom>
      </border>
    </dxf>
    <dxf>
      <border>
        <left style="dashed">
          <color auto="1"/>
        </left>
      </border>
    </dxf>
    <dxf>
      <border>
        <left style="dashed">
          <color auto="1"/>
        </left>
        <right style="dashed">
          <color auto="1"/>
        </right>
      </border>
    </dxf>
    <dxf>
      <border>
        <left style="dashed">
          <color auto="1"/>
        </left>
        <right style="dashed">
          <color auto="1"/>
        </right>
      </border>
    </dxf>
    <dxf>
      <border>
        <left style="dashed">
          <color auto="1"/>
        </left>
      </border>
    </dxf>
    <dxf>
      <alignment wrapText="1"/>
    </dxf>
    <dxf>
      <alignment wrapText="1"/>
    </dxf>
    <dxf>
      <alignment wrapText="1"/>
    </dxf>
    <dxf>
      <alignment wrapText="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[Mapa_de_Riesgos_Institucional_2024-01-29_sc.xlsx]Procesos_riesgos!TablaDinámica3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2"/>
          </a:solidFill>
          <a:ln>
            <a:noFill/>
          </a:ln>
          <a:effectLst/>
        </c:spPr>
      </c:pivotFmt>
    </c:pivotFmts>
    <c:plotArea>
      <c:layout/>
      <c:barChart>
        <c:barDir val="bar"/>
        <c:grouping val="clustered"/>
        <c:varyColors val="0"/>
        <c:ser>
          <c:idx val="0"/>
          <c:order val="0"/>
          <c:tx>
            <c:strRef>
              <c:f>Procesos_riesgos!$B$4:$B$5</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Procesos_riesgos!$B$6:$B$23</c:f>
              <c:numCache>
                <c:formatCode>General</c:formatCode>
                <c:ptCount val="17"/>
                <c:pt idx="1">
                  <c:v>1</c:v>
                </c:pt>
                <c:pt idx="3">
                  <c:v>1</c:v>
                </c:pt>
                <c:pt idx="4">
                  <c:v>2</c:v>
                </c:pt>
                <c:pt idx="5">
                  <c:v>2</c:v>
                </c:pt>
                <c:pt idx="6">
                  <c:v>1</c:v>
                </c:pt>
                <c:pt idx="7">
                  <c:v>2</c:v>
                </c:pt>
                <c:pt idx="10">
                  <c:v>2</c:v>
                </c:pt>
                <c:pt idx="11">
                  <c:v>2</c:v>
                </c:pt>
                <c:pt idx="13">
                  <c:v>3</c:v>
                </c:pt>
                <c:pt idx="15">
                  <c:v>3</c:v>
                </c:pt>
                <c:pt idx="16">
                  <c:v>1</c:v>
                </c:pt>
              </c:numCache>
            </c:numRef>
          </c:val>
          <c:extLst>
            <c:ext xmlns:c16="http://schemas.microsoft.com/office/drawing/2014/chart" uri="{C3380CC4-5D6E-409C-BE32-E72D297353CC}">
              <c16:uniqueId val="{00000003-9178-4760-AE89-2D7F63177546}"/>
            </c:ext>
          </c:extLst>
        </c:ser>
        <c:ser>
          <c:idx val="1"/>
          <c:order val="1"/>
          <c:tx>
            <c:strRef>
              <c:f>Procesos_riesgos!$C$4:$C$5</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Procesos_riesgos!$C$6:$C$23</c:f>
              <c:numCache>
                <c:formatCode>General</c:formatCode>
                <c:ptCount val="17"/>
                <c:pt idx="1">
                  <c:v>2</c:v>
                </c:pt>
                <c:pt idx="2">
                  <c:v>2</c:v>
                </c:pt>
                <c:pt idx="3">
                  <c:v>1</c:v>
                </c:pt>
                <c:pt idx="4">
                  <c:v>3</c:v>
                </c:pt>
                <c:pt idx="5">
                  <c:v>4</c:v>
                </c:pt>
                <c:pt idx="6">
                  <c:v>3</c:v>
                </c:pt>
                <c:pt idx="7">
                  <c:v>7</c:v>
                </c:pt>
                <c:pt idx="8">
                  <c:v>2</c:v>
                </c:pt>
                <c:pt idx="9">
                  <c:v>2</c:v>
                </c:pt>
                <c:pt idx="10">
                  <c:v>5</c:v>
                </c:pt>
                <c:pt idx="11">
                  <c:v>5</c:v>
                </c:pt>
                <c:pt idx="12">
                  <c:v>1</c:v>
                </c:pt>
                <c:pt idx="13">
                  <c:v>6</c:v>
                </c:pt>
                <c:pt idx="14">
                  <c:v>6</c:v>
                </c:pt>
                <c:pt idx="15">
                  <c:v>14</c:v>
                </c:pt>
                <c:pt idx="16">
                  <c:v>2</c:v>
                </c:pt>
              </c:numCache>
            </c:numRef>
          </c:val>
          <c:extLst>
            <c:ext xmlns:c16="http://schemas.microsoft.com/office/drawing/2014/chart" uri="{C3380CC4-5D6E-409C-BE32-E72D297353CC}">
              <c16:uniqueId val="{00000003-8A73-4A74-8CA1-A6D062DBE64D}"/>
            </c:ext>
          </c:extLst>
        </c:ser>
        <c:ser>
          <c:idx val="2"/>
          <c:order val="2"/>
          <c:tx>
            <c:strRef>
              <c:f>Procesos_riesgos!$D$4:$D$5</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Procesos_riesgos!$A$6:$A$23</c:f>
              <c:strCache>
                <c:ptCount val="17"/>
                <c:pt idx="0">
                  <c:v>7868 Desarrollo institucional para una gestión pública eficiente</c:v>
                </c:pt>
                <c:pt idx="1">
                  <c:v>Control Disciplinario</c:v>
                </c:pt>
                <c:pt idx="2">
                  <c:v>Direccionamiento Estratégico</c:v>
                </c:pt>
                <c:pt idx="3">
                  <c:v>Evaluación del Sistema de Control Interno</c:v>
                </c:pt>
                <c:pt idx="4">
                  <c:v>Gestión de Recursos Físicos</c:v>
                </c:pt>
                <c:pt idx="5">
                  <c:v>Gestión Financiera</c:v>
                </c:pt>
                <c:pt idx="6">
                  <c:v>Gestión Jurídica</c:v>
                </c:pt>
                <c:pt idx="7">
                  <c:v>Fortalecimiento de la Gestión Pública</c:v>
                </c:pt>
                <c:pt idx="8">
                  <c:v>Fortalecimiento Institucional</c:v>
                </c:pt>
                <c:pt idx="9">
                  <c:v>Gestión de Alianzas e Internacionalización de Bogotá</c:v>
                </c:pt>
                <c:pt idx="10">
                  <c:v>Gestión de Contratación</c:v>
                </c:pt>
                <c:pt idx="11">
                  <c:v>Gestión de Servicios Administrativos y Tecnológicos</c:v>
                </c:pt>
                <c:pt idx="12">
                  <c:v>Gestión del Conocimiento</c:v>
                </c:pt>
                <c:pt idx="13">
                  <c:v>Gestión del Talento Humano</c:v>
                </c:pt>
                <c:pt idx="14">
                  <c:v>Gestión Estratégica de Comunicación e Información</c:v>
                </c:pt>
                <c:pt idx="15">
                  <c:v>Gobierno Abierto y Relacionamiento con la Ciudadanía</c:v>
                </c:pt>
                <c:pt idx="16">
                  <c:v>Paz, Víctimas y Reconciliación</c:v>
                </c:pt>
              </c:strCache>
            </c:strRef>
          </c:cat>
          <c:val>
            <c:numRef>
              <c:f>Procesos_riesgos!$D$6:$D$23</c:f>
              <c:numCache>
                <c:formatCode>General</c:formatCode>
                <c:ptCount val="17"/>
                <c:pt idx="0">
                  <c:v>3</c:v>
                </c:pt>
              </c:numCache>
            </c:numRef>
          </c:val>
          <c:extLst>
            <c:ext xmlns:c16="http://schemas.microsoft.com/office/drawing/2014/chart" uri="{C3380CC4-5D6E-409C-BE32-E72D297353CC}">
              <c16:uniqueId val="{00000004-8A73-4A74-8CA1-A6D062DBE64D}"/>
            </c:ext>
          </c:extLst>
        </c:ser>
        <c:dLbls>
          <c:dLblPos val="outEnd"/>
          <c:showLegendKey val="0"/>
          <c:showVal val="1"/>
          <c:showCatName val="0"/>
          <c:showSerName val="0"/>
          <c:showPercent val="0"/>
          <c:showBubbleSize val="0"/>
        </c:dLbls>
        <c:gapWidth val="75"/>
        <c:overlap val="40"/>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2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[Mapa_de_Riesgos_Institucional_2024-01-29_sc.xlsx]Procesos_riesgos!TablaDinámica1</c:name>
    <c:fmtId val="3"/>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r>
              <a:rPr lang="en-US" sz="1400" b="0" i="0" baseline="0">
                <a:solidFill>
                  <a:schemeClr val="tx1"/>
                </a:solidFill>
                <a:effectLst/>
              </a:rPr>
              <a:t>NÚMERO DE RIESGOS POR DEPENDENCIA</a:t>
            </a:r>
            <a:endParaRPr lang="es-CO" sz="140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lang="en-US" sz="1400" b="0" i="0" u="none" strike="noStrike" kern="1200" spc="0" baseline="0">
              <a:solidFill>
                <a:schemeClr val="tx1"/>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3"/>
          </a:solidFill>
          <a:ln>
            <a:noFill/>
          </a:ln>
          <a:effectLst/>
        </c:spPr>
      </c:pivotFmt>
    </c:pivotFmts>
    <c:plotArea>
      <c:layout/>
      <c:barChart>
        <c:barDir val="bar"/>
        <c:grouping val="clustered"/>
        <c:varyColors val="0"/>
        <c:ser>
          <c:idx val="0"/>
          <c:order val="0"/>
          <c:tx>
            <c:strRef>
              <c:f>Procesos_riesgos!$B$30:$B$31</c:f>
              <c:strCache>
                <c:ptCount val="1"/>
                <c:pt idx="0">
                  <c:v>Corrupción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Procesos_riesgos!$A$32:$A$61</c:f>
              <c:strCache>
                <c:ptCount val="29"/>
                <c:pt idx="0">
                  <c:v>Dirección de Contratación</c:v>
                </c:pt>
                <c:pt idx="1">
                  <c:v>Dirección de Talento Humano</c:v>
                </c:pt>
                <c:pt idx="2">
                  <c:v>Dirección Distrital de Archivo de Bogotá</c:v>
                </c:pt>
                <c:pt idx="3">
                  <c:v>Dirección Distrital de Desarrollo Institucional</c:v>
                </c:pt>
                <c:pt idx="4">
                  <c:v>Oficina Alta Consejería de Paz, Víctimas y Reconciliación</c:v>
                </c:pt>
                <c:pt idx="5">
                  <c:v>Oficina Asesora de Planeación</c:v>
                </c:pt>
                <c:pt idx="6">
                  <c:v>Oficina Consejería de Comunicaciones</c:v>
                </c:pt>
                <c:pt idx="7">
                  <c:v>Oficina de Control Interno</c:v>
                </c:pt>
                <c:pt idx="8">
                  <c:v>Oficina de Tecnologías de la Información y las Comunicaciones</c:v>
                </c:pt>
                <c:pt idx="9">
                  <c:v>Oficina Jurídica</c:v>
                </c:pt>
                <c:pt idx="10">
                  <c:v>Subdirección de Gestión Documental</c:v>
                </c:pt>
                <c:pt idx="11">
                  <c:v>Subdirección de Imprenta Distrital</c:v>
                </c:pt>
                <c:pt idx="12">
                  <c:v>Subdirección de Servicios Administrativos</c:v>
                </c:pt>
                <c:pt idx="13">
                  <c:v>Subdirección Financiera</c:v>
                </c:pt>
                <c:pt idx="14">
                  <c:v>Subsecretaría Distrital de Fortalecimiento Institucional</c:v>
                </c:pt>
                <c:pt idx="15">
                  <c:v>Oficina de Control Disciplinario Interno, Oficina Jurídica y Despacho de la Secretaría General</c:v>
                </c:pt>
                <c:pt idx="16">
                  <c:v>Oficina de Control Disciplinario Interno</c:v>
                </c:pt>
                <c:pt idx="17">
                  <c:v>Dirección Distrital de Relaciones Internacionales </c:v>
                </c:pt>
                <c:pt idx="18">
                  <c:v>Dirección de Contratación </c:v>
                </c:pt>
                <c:pt idx="19">
                  <c:v>Oficina Jurídica </c:v>
                </c:pt>
                <c:pt idx="20">
                  <c:v>Subsecretaría de Servicio al Ciudadano</c:v>
                </c:pt>
                <c:pt idx="21">
                  <c:v>Subdirección de Seguimiento a la Gestión de Inspección, Vigilancia y Control - SSGIVC</c:v>
                </c:pt>
                <c:pt idx="22">
                  <c:v>Dirección del Sistema Distrital de Servicio a la Ciudadanía</c:v>
                </c:pt>
                <c:pt idx="23">
                  <c:v>Dirección Distrital de Calidad del Servicio </c:v>
                </c:pt>
                <c:pt idx="24">
                  <c:v>Dirección Distrital de Calidad del Servicio</c:v>
                </c:pt>
                <c:pt idx="25">
                  <c:v>Oficina de Alta Consejería Distrital de Tecnologías de Información y Comunicaciones –TIC</c:v>
                </c:pt>
                <c:pt idx="26">
                  <c:v>Oficina Asesora de Planeación
Oficina de Tecnologías de la Información y las Comunicaciones</c:v>
                </c:pt>
                <c:pt idx="27">
                  <c:v>Oficina Asesora de Planeación </c:v>
                </c:pt>
                <c:pt idx="28">
                  <c:v>Dirección Administrativa y Financiera</c:v>
                </c:pt>
              </c:strCache>
            </c:strRef>
          </c:cat>
          <c:val>
            <c:numRef>
              <c:f>Procesos_riesgos!$B$32:$B$61</c:f>
              <c:numCache>
                <c:formatCode>General</c:formatCode>
                <c:ptCount val="29"/>
                <c:pt idx="0">
                  <c:v>2</c:v>
                </c:pt>
                <c:pt idx="1">
                  <c:v>3</c:v>
                </c:pt>
                <c:pt idx="2">
                  <c:v>2</c:v>
                </c:pt>
                <c:pt idx="4">
                  <c:v>1</c:v>
                </c:pt>
                <c:pt idx="7">
                  <c:v>1</c:v>
                </c:pt>
                <c:pt idx="10">
                  <c:v>1</c:v>
                </c:pt>
                <c:pt idx="12">
                  <c:v>3</c:v>
                </c:pt>
                <c:pt idx="13">
                  <c:v>2</c:v>
                </c:pt>
                <c:pt idx="15">
                  <c:v>1</c:v>
                </c:pt>
                <c:pt idx="19">
                  <c:v>1</c:v>
                </c:pt>
                <c:pt idx="22">
                  <c:v>1</c:v>
                </c:pt>
                <c:pt idx="23">
                  <c:v>1</c:v>
                </c:pt>
                <c:pt idx="25">
                  <c:v>1</c:v>
                </c:pt>
              </c:numCache>
            </c:numRef>
          </c:val>
          <c:extLst>
            <c:ext xmlns:c16="http://schemas.microsoft.com/office/drawing/2014/chart" uri="{C3380CC4-5D6E-409C-BE32-E72D297353CC}">
              <c16:uniqueId val="{00000000-6228-45A0-B13A-661E8AC2DA80}"/>
            </c:ext>
          </c:extLst>
        </c:ser>
        <c:ser>
          <c:idx val="1"/>
          <c:order val="1"/>
          <c:tx>
            <c:strRef>
              <c:f>Procesos_riesgos!$C$30:$C$31</c:f>
              <c:strCache>
                <c:ptCount val="1"/>
                <c:pt idx="0">
                  <c:v>Gestión de procesos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Procesos_riesgos!$A$32:$A$61</c:f>
              <c:strCache>
                <c:ptCount val="29"/>
                <c:pt idx="0">
                  <c:v>Dirección de Contratación</c:v>
                </c:pt>
                <c:pt idx="1">
                  <c:v>Dirección de Talento Humano</c:v>
                </c:pt>
                <c:pt idx="2">
                  <c:v>Dirección Distrital de Archivo de Bogotá</c:v>
                </c:pt>
                <c:pt idx="3">
                  <c:v>Dirección Distrital de Desarrollo Institucional</c:v>
                </c:pt>
                <c:pt idx="4">
                  <c:v>Oficina Alta Consejería de Paz, Víctimas y Reconciliación</c:v>
                </c:pt>
                <c:pt idx="5">
                  <c:v>Oficina Asesora de Planeación</c:v>
                </c:pt>
                <c:pt idx="6">
                  <c:v>Oficina Consejería de Comunicaciones</c:v>
                </c:pt>
                <c:pt idx="7">
                  <c:v>Oficina de Control Interno</c:v>
                </c:pt>
                <c:pt idx="8">
                  <c:v>Oficina de Tecnologías de la Información y las Comunicaciones</c:v>
                </c:pt>
                <c:pt idx="9">
                  <c:v>Oficina Jurídica</c:v>
                </c:pt>
                <c:pt idx="10">
                  <c:v>Subdirección de Gestión Documental</c:v>
                </c:pt>
                <c:pt idx="11">
                  <c:v>Subdirección de Imprenta Distrital</c:v>
                </c:pt>
                <c:pt idx="12">
                  <c:v>Subdirección de Servicios Administrativos</c:v>
                </c:pt>
                <c:pt idx="13">
                  <c:v>Subdirección Financiera</c:v>
                </c:pt>
                <c:pt idx="14">
                  <c:v>Subsecretaría Distrital de Fortalecimiento Institucional</c:v>
                </c:pt>
                <c:pt idx="15">
                  <c:v>Oficina de Control Disciplinario Interno, Oficina Jurídica y Despacho de la Secretaría General</c:v>
                </c:pt>
                <c:pt idx="16">
                  <c:v>Oficina de Control Disciplinario Interno</c:v>
                </c:pt>
                <c:pt idx="17">
                  <c:v>Dirección Distrital de Relaciones Internacionales </c:v>
                </c:pt>
                <c:pt idx="18">
                  <c:v>Dirección de Contratación </c:v>
                </c:pt>
                <c:pt idx="19">
                  <c:v>Oficina Jurídica </c:v>
                </c:pt>
                <c:pt idx="20">
                  <c:v>Subsecretaría de Servicio al Ciudadano</c:v>
                </c:pt>
                <c:pt idx="21">
                  <c:v>Subdirección de Seguimiento a la Gestión de Inspección, Vigilancia y Control - SSGIVC</c:v>
                </c:pt>
                <c:pt idx="22">
                  <c:v>Dirección del Sistema Distrital de Servicio a la Ciudadanía</c:v>
                </c:pt>
                <c:pt idx="23">
                  <c:v>Dirección Distrital de Calidad del Servicio </c:v>
                </c:pt>
                <c:pt idx="24">
                  <c:v>Dirección Distrital de Calidad del Servicio</c:v>
                </c:pt>
                <c:pt idx="25">
                  <c:v>Oficina de Alta Consejería Distrital de Tecnologías de Información y Comunicaciones –TIC</c:v>
                </c:pt>
                <c:pt idx="26">
                  <c:v>Oficina Asesora de Planeación
Oficina de Tecnologías de la Información y las Comunicaciones</c:v>
                </c:pt>
                <c:pt idx="27">
                  <c:v>Oficina Asesora de Planeación </c:v>
                </c:pt>
                <c:pt idx="28">
                  <c:v>Dirección Administrativa y Financiera</c:v>
                </c:pt>
              </c:strCache>
            </c:strRef>
          </c:cat>
          <c:val>
            <c:numRef>
              <c:f>Procesos_riesgos!$C$32:$C$61</c:f>
              <c:numCache>
                <c:formatCode>General</c:formatCode>
                <c:ptCount val="29"/>
                <c:pt idx="0">
                  <c:v>4</c:v>
                </c:pt>
                <c:pt idx="1">
                  <c:v>6</c:v>
                </c:pt>
                <c:pt idx="2">
                  <c:v>3</c:v>
                </c:pt>
                <c:pt idx="3">
                  <c:v>2</c:v>
                </c:pt>
                <c:pt idx="4">
                  <c:v>2</c:v>
                </c:pt>
                <c:pt idx="5">
                  <c:v>4</c:v>
                </c:pt>
                <c:pt idx="6">
                  <c:v>6</c:v>
                </c:pt>
                <c:pt idx="7">
                  <c:v>1</c:v>
                </c:pt>
                <c:pt idx="8">
                  <c:v>3</c:v>
                </c:pt>
                <c:pt idx="9">
                  <c:v>3</c:v>
                </c:pt>
                <c:pt idx="10">
                  <c:v>2</c:v>
                </c:pt>
                <c:pt idx="11">
                  <c:v>2</c:v>
                </c:pt>
                <c:pt idx="12">
                  <c:v>3</c:v>
                </c:pt>
                <c:pt idx="13">
                  <c:v>4</c:v>
                </c:pt>
                <c:pt idx="15">
                  <c:v>1</c:v>
                </c:pt>
                <c:pt idx="16">
                  <c:v>1</c:v>
                </c:pt>
                <c:pt idx="17">
                  <c:v>2</c:v>
                </c:pt>
                <c:pt idx="18">
                  <c:v>1</c:v>
                </c:pt>
                <c:pt idx="20">
                  <c:v>1</c:v>
                </c:pt>
                <c:pt idx="21">
                  <c:v>1</c:v>
                </c:pt>
                <c:pt idx="22">
                  <c:v>4</c:v>
                </c:pt>
                <c:pt idx="23">
                  <c:v>2</c:v>
                </c:pt>
                <c:pt idx="24">
                  <c:v>1</c:v>
                </c:pt>
                <c:pt idx="25">
                  <c:v>2</c:v>
                </c:pt>
                <c:pt idx="26">
                  <c:v>2</c:v>
                </c:pt>
                <c:pt idx="27">
                  <c:v>1</c:v>
                </c:pt>
                <c:pt idx="28">
                  <c:v>1</c:v>
                </c:pt>
              </c:numCache>
            </c:numRef>
          </c:val>
          <c:extLst>
            <c:ext xmlns:c16="http://schemas.microsoft.com/office/drawing/2014/chart" uri="{C3380CC4-5D6E-409C-BE32-E72D297353CC}">
              <c16:uniqueId val="{00000001-6228-45A0-B13A-661E8AC2DA80}"/>
            </c:ext>
          </c:extLst>
        </c:ser>
        <c:ser>
          <c:idx val="2"/>
          <c:order val="2"/>
          <c:tx>
            <c:strRef>
              <c:f>Procesos_riesgos!$D$30:$D$31</c:f>
              <c:strCache>
                <c:ptCount val="1"/>
                <c:pt idx="0">
                  <c:v>Proyecto de inversión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Procesos_riesgos!$A$32:$A$61</c:f>
              <c:strCache>
                <c:ptCount val="29"/>
                <c:pt idx="0">
                  <c:v>Dirección de Contratación</c:v>
                </c:pt>
                <c:pt idx="1">
                  <c:v>Dirección de Talento Humano</c:v>
                </c:pt>
                <c:pt idx="2">
                  <c:v>Dirección Distrital de Archivo de Bogotá</c:v>
                </c:pt>
                <c:pt idx="3">
                  <c:v>Dirección Distrital de Desarrollo Institucional</c:v>
                </c:pt>
                <c:pt idx="4">
                  <c:v>Oficina Alta Consejería de Paz, Víctimas y Reconciliación</c:v>
                </c:pt>
                <c:pt idx="5">
                  <c:v>Oficina Asesora de Planeación</c:v>
                </c:pt>
                <c:pt idx="6">
                  <c:v>Oficina Consejería de Comunicaciones</c:v>
                </c:pt>
                <c:pt idx="7">
                  <c:v>Oficina de Control Interno</c:v>
                </c:pt>
                <c:pt idx="8">
                  <c:v>Oficina de Tecnologías de la Información y las Comunicaciones</c:v>
                </c:pt>
                <c:pt idx="9">
                  <c:v>Oficina Jurídica</c:v>
                </c:pt>
                <c:pt idx="10">
                  <c:v>Subdirección de Gestión Documental</c:v>
                </c:pt>
                <c:pt idx="11">
                  <c:v>Subdirección de Imprenta Distrital</c:v>
                </c:pt>
                <c:pt idx="12">
                  <c:v>Subdirección de Servicios Administrativos</c:v>
                </c:pt>
                <c:pt idx="13">
                  <c:v>Subdirección Financiera</c:v>
                </c:pt>
                <c:pt idx="14">
                  <c:v>Subsecretaría Distrital de Fortalecimiento Institucional</c:v>
                </c:pt>
                <c:pt idx="15">
                  <c:v>Oficina de Control Disciplinario Interno, Oficina Jurídica y Despacho de la Secretaría General</c:v>
                </c:pt>
                <c:pt idx="16">
                  <c:v>Oficina de Control Disciplinario Interno</c:v>
                </c:pt>
                <c:pt idx="17">
                  <c:v>Dirección Distrital de Relaciones Internacionales </c:v>
                </c:pt>
                <c:pt idx="18">
                  <c:v>Dirección de Contratación </c:v>
                </c:pt>
                <c:pt idx="19">
                  <c:v>Oficina Jurídica </c:v>
                </c:pt>
                <c:pt idx="20">
                  <c:v>Subsecretaría de Servicio al Ciudadano</c:v>
                </c:pt>
                <c:pt idx="21">
                  <c:v>Subdirección de Seguimiento a la Gestión de Inspección, Vigilancia y Control - SSGIVC</c:v>
                </c:pt>
                <c:pt idx="22">
                  <c:v>Dirección del Sistema Distrital de Servicio a la Ciudadanía</c:v>
                </c:pt>
                <c:pt idx="23">
                  <c:v>Dirección Distrital de Calidad del Servicio </c:v>
                </c:pt>
                <c:pt idx="24">
                  <c:v>Dirección Distrital de Calidad del Servicio</c:v>
                </c:pt>
                <c:pt idx="25">
                  <c:v>Oficina de Alta Consejería Distrital de Tecnologías de Información y Comunicaciones –TIC</c:v>
                </c:pt>
                <c:pt idx="26">
                  <c:v>Oficina Asesora de Planeación
Oficina de Tecnologías de la Información y las Comunicaciones</c:v>
                </c:pt>
                <c:pt idx="27">
                  <c:v>Oficina Asesora de Planeación </c:v>
                </c:pt>
                <c:pt idx="28">
                  <c:v>Dirección Administrativa y Financiera</c:v>
                </c:pt>
              </c:strCache>
            </c:strRef>
          </c:cat>
          <c:val>
            <c:numRef>
              <c:f>Procesos_riesgos!$D$32:$D$61</c:f>
              <c:numCache>
                <c:formatCode>General</c:formatCode>
                <c:ptCount val="29"/>
                <c:pt idx="14">
                  <c:v>3</c:v>
                </c:pt>
              </c:numCache>
            </c:numRef>
          </c:val>
          <c:extLst>
            <c:ext xmlns:c16="http://schemas.microsoft.com/office/drawing/2014/chart" uri="{C3380CC4-5D6E-409C-BE32-E72D297353CC}">
              <c16:uniqueId val="{00000002-6228-45A0-B13A-661E8AC2DA80}"/>
            </c:ext>
          </c:extLst>
        </c:ser>
        <c:dLbls>
          <c:showLegendKey val="0"/>
          <c:showVal val="0"/>
          <c:showCatName val="0"/>
          <c:showSerName val="0"/>
          <c:showPercent val="0"/>
          <c:showBubbleSize val="0"/>
        </c:dLbls>
        <c:gapWidth val="150"/>
        <c:axId val="2064777167"/>
        <c:axId val="2064779663"/>
      </c:barChart>
      <c:catAx>
        <c:axId val="20647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9663"/>
        <c:crosses val="autoZero"/>
        <c:auto val="1"/>
        <c:lblAlgn val="ctr"/>
        <c:lblOffset val="100"/>
        <c:noMultiLvlLbl val="0"/>
      </c:catAx>
      <c:valAx>
        <c:axId val="206477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crossAx val="2064777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1128663</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0</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346059</xdr:colOff>
      <xdr:row>2</xdr:row>
      <xdr:rowOff>100573</xdr:rowOff>
    </xdr:from>
    <xdr:to>
      <xdr:col>8</xdr:col>
      <xdr:colOff>2898759</xdr:colOff>
      <xdr:row>24</xdr:row>
      <xdr:rowOff>143436</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393988</xdr:colOff>
      <xdr:row>28</xdr:row>
      <xdr:rowOff>147205</xdr:rowOff>
    </xdr:from>
    <xdr:to>
      <xdr:col>8</xdr:col>
      <xdr:colOff>2931104</xdr:colOff>
      <xdr:row>51</xdr:row>
      <xdr:rowOff>805</xdr:rowOff>
    </xdr:to>
    <xdr:graphicFrame macro="">
      <xdr:nvGraphicFramePr>
        <xdr:cNvPr id="2" name="Gráfico 1">
          <a:extLst>
            <a:ext uri="{FF2B5EF4-FFF2-40B4-BE49-F238E27FC236}">
              <a16:creationId xmlns:a16="http://schemas.microsoft.com/office/drawing/2014/main" id="{7B1DB17A-D5E3-439A-8F5B-66B862DFEB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esar Arcos" refreshedDate="45277.704949074076" createdVersion="7" refreshedVersion="6" minRefreshableVersion="3" recordCount="88">
  <cacheSource type="worksheet">
    <worksheetSource ref="A11:CA99"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esponsable del riesgo" numFmtId="0">
      <sharedItems count="33">
        <s v="Oficina de Control Disciplinario Interno, Oficina Jurídica y Despacho de la Secretaría General"/>
        <s v="Oficina de Control Disciplinario Interno"/>
        <s v="Oficina Asesora de Planeación_x000a_Oficina de Tecnologías de la Información y las Comunicaciones"/>
        <s v="Oficina de Control Interno"/>
        <s v="Dirección Distrital de Desarrollo Institucional"/>
        <s v="Dirección Distrital de Archivo de Bogotá"/>
        <s v="Subdirección de Imprenta Distrital"/>
        <s v="Oficina Asesora de Planeación "/>
        <s v="Dirección Administrativa y Financiera"/>
        <s v="Dirección Distrital de Relaciones Internacionales "/>
        <s v="Dirección de Contratación"/>
        <s v="Dirección de Contratación "/>
        <s v="Subdirección de Servicios Administrativos"/>
        <s v="Oficina de Tecnologías de la Información y las Comunicaciones"/>
        <s v="Subdirección de Gestión Documental"/>
        <s v="Oficina Asesora de Planeación"/>
        <s v="Dirección de Talento Humano"/>
        <s v="Oficina Consejería de Comunicaciones"/>
        <s v="Subdirección Financiera"/>
        <s v="Oficina Jurídica"/>
        <s v="Oficina Jurídica "/>
        <s v="Subsecretaría de Servicio al Ciudadano"/>
        <s v="Subdirección de Seguimiento a la Gestión de Inspección, Vigilancia y Control - SSGIVC"/>
        <s v="Dirección del Sistema Distrital de Servicio a la Ciudadanía"/>
        <s v="Dirección Distrital de Calidad del Servicio "/>
        <s v="Dirección Distrital de Calidad del Servicio"/>
        <s v="Oficina de Alta Consejería Distrital de Tecnologías de Información y Comunicaciones –TIC"/>
        <s v="Oficina Alta Consejería de Paz, Víctimas y Reconciliación"/>
        <s v="Subsecretaría Distrital de Fortalecimiento Institucional"/>
        <s v="Oficina de Control Disciplinario Interno / Oficina Jurídica" u="1"/>
        <s v="Oficina Alta Consejería Distrital de Tecnologías de la Información y las Comunicaciones" u="1"/>
        <s v="Dirección Distrital de Relaciones Internacionales" u="1"/>
        <s v="Subsecretaría de Servicio a la Ciudadanía" u="1"/>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8.2994159969279992E-4" maxValue="0.33600000000000002"/>
    </cacheField>
    <cacheField name="impacto residual" numFmtId="0">
      <sharedItems/>
    </cacheField>
    <cacheField name="Valor porcentual impacto residual" numFmtId="166">
      <sharedItems containsSemiMixedTypes="0" containsString="0" containsNumber="1" minValue="0.1265625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SemiMixedTypes="0" containsNonDate="0" containsDate="1" containsString="0" minDate="2023-11-16T00:00:00" maxDate="2023-12-16T00:00:00"/>
    </cacheField>
    <cacheField name="Aspecto(s) que cambiaron" numFmtId="0">
      <sharedItems/>
    </cacheField>
    <cacheField name="Descripción de los cambios efectuados" numFmtId="0">
      <sharedItems longText="1"/>
    </cacheField>
    <cacheField name="Fecha de cambio2" numFmtId="164">
      <sharedItems containsNonDate="0" containsString="0" containsBlank="1"/>
    </cacheField>
    <cacheField name="Aspecto(s) que cambiaron2" numFmtId="0">
      <sharedItems containsNonDate="0" containsString="0" containsBlank="1"/>
    </cacheField>
    <cacheField name="Descripción de los cambios efectuados2" numFmtId="0">
      <sharedItems containsNonDate="0" containsString="0" containsBlank="1"/>
    </cacheField>
    <cacheField name="Fecha de cambio3" numFmtId="164">
      <sharedItems containsNonDate="0" containsString="0" containsBlank="1"/>
    </cacheField>
    <cacheField name="Aspecto(s) que cambiaron3" numFmtId="0">
      <sharedItems containsNonDate="0" containsString="0" containsBlank="1"/>
    </cacheField>
    <cacheField name="Descripción de los cambios efectuados3" numFmtId="0">
      <sharedItems containsNonDate="0" containsString="0" containsBlank="1"/>
    </cacheField>
    <cacheField name="Fecha de cambio4" numFmtId="164">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164">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164">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164">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164">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164">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164">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164">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164">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 name="Blancos borrar si 54" numFmtId="0">
      <sharedItems containsSemiMixedTypes="0" containsString="0" containsNumber="1" containsInteger="1" minValue="33" maxValue="3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esar Arcos" refreshedDate="45277.704950925923" createdVersion="6" refreshedVersion="6" minRefreshableVersion="3" recordCount="88">
  <cacheSource type="worksheet">
    <worksheetSource ref="A11:BZ99" sheet="Mapa_riesgos"/>
  </cacheSource>
  <cacheFields count="102">
    <cacheField name="Proceso / Proyecto de inversión" numFmtId="0">
      <sharedItems count="33">
        <s v="Control Disciplinario"/>
        <s v="Direccionamiento Estratégico"/>
        <s v="Evaluación del Sistema de Control Interno"/>
        <s v="Fortalecimiento de la Gestión Pública"/>
        <s v="Fortalecimiento Institucional"/>
        <s v="Gestión de Alianzas e Internacionalización de Bogotá"/>
        <s v="Gestión de Contratación"/>
        <s v="Gestión de Recursos Físicos"/>
        <s v="Gestión de Servicios Administrativos y Tecnológicos"/>
        <s v="Gestión del Conocimiento"/>
        <s v="Gestión del Talento Humano"/>
        <s v="Gestión Estratégica de Comunicación e Información"/>
        <s v="Gestión Financiera"/>
        <s v="Gestión Jurídica"/>
        <s v="Gobierno Abierto y Relacionamiento con la Ciudadanía"/>
        <s v="Paz, Víctimas y Reconciliación"/>
        <s v="7868 Desarrollo institucional para una gestión pública eficiente"/>
        <s v="Elaboración de Impresos y Registro Distrital" u="1"/>
        <s v="Comunicación Pública" u="1"/>
        <s v="7869 Implementación del modelo de gobierno abierto, accesible e incluyente de Bogotá" u="1"/>
        <s v="Gestión Documental Interna" u="1"/>
        <s v="Gestión Estratégica de Talento Humano" u="1"/>
        <s v="Gestión, Administración y Soporte de infraestructura y Recursos tecnológicos" u="1"/>
        <s v="Internacionalización de Bogotá" u="1"/>
        <s v="Asesoría Técnica y Proyectos en Materia TIC" u="1"/>
        <s v="Fortalecimiento de la Administración y la Gestión Pública Distrital" u="1"/>
        <s v="Asistencia, atención y reparación integral a víctimas del conflicto armado e implementación de acciones de memoria, paz y reconciliación en Bogotá" u="1"/>
        <s v="Gestión de Seguridad y Salud en el Trabajo" u="1"/>
        <s v="Gestión del Sistema Distrital de Servicio a la Ciudadanía" u="1"/>
        <s v="Contratación" u="1"/>
        <s v="Estrategia de Tecnologías de la Información y las Comunicaciones" u="1"/>
        <s v="Gestión de la Función Archivística y del Patrimonio Documental del Distrito Capital" u="1"/>
        <s v="Gestión de Servicios Administrativos" u="1"/>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Id del riesgo en el Aplicativo DARUMA" numFmtId="0">
      <sharedItems/>
    </cacheField>
    <cacheField name="Código del riesgo en el Aplicativo DARUMA" numFmtId="0">
      <sharedItems/>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esponsable del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Objetivos de Desarrollo Sostenible"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8.2994159969279992E-4" maxValue="0.33600000000000002"/>
    </cacheField>
    <cacheField name="impacto residual" numFmtId="0">
      <sharedItems/>
    </cacheField>
    <cacheField name="Valor porcentual impacto residual" numFmtId="166">
      <sharedItems containsSemiMixedTypes="0" containsString="0" containsNumber="1" minValue="0.1265625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tratamiento)" numFmtId="0">
      <sharedItems/>
    </cacheField>
    <cacheField name="Nombre del plan en el Aplicativo DARUMA" numFmtId="0">
      <sharedItems/>
    </cacheField>
    <cacheField name="Id de la acción en el Aplicativo DARUMA" numFmtId="0">
      <sharedItems/>
    </cacheField>
    <cacheField name="Fecha de inicio (acciones tratamiento)" numFmtId="0">
      <sharedItems/>
    </cacheField>
    <cacheField name="Fecha de terminación (acciones tratamiento)"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SemiMixedTypes="0" containsNonDate="0" containsDate="1" containsString="0" minDate="2023-11-16T00:00:00" maxDate="2023-12-16T00:00:00"/>
    </cacheField>
    <cacheField name="Aspecto(s) que cambiaron" numFmtId="0">
      <sharedItems/>
    </cacheField>
    <cacheField name="Descripción de los cambios efectuados" numFmtId="0">
      <sharedItems longText="1"/>
    </cacheField>
    <cacheField name="Fecha de cambio2" numFmtId="164">
      <sharedItems containsNonDate="0" containsString="0" containsBlank="1"/>
    </cacheField>
    <cacheField name="Aspecto(s) que cambiaron2" numFmtId="0">
      <sharedItems containsNonDate="0" containsString="0" containsBlank="1"/>
    </cacheField>
    <cacheField name="Descripción de los cambios efectuados2" numFmtId="0">
      <sharedItems containsNonDate="0" containsString="0" containsBlank="1"/>
    </cacheField>
    <cacheField name="Fecha de cambio3" numFmtId="164">
      <sharedItems containsNonDate="0" containsString="0" containsBlank="1"/>
    </cacheField>
    <cacheField name="Aspecto(s) que cambiaron3" numFmtId="0">
      <sharedItems containsNonDate="0" containsString="0" containsBlank="1"/>
    </cacheField>
    <cacheField name="Descripción de los cambios efectuados3" numFmtId="0">
      <sharedItems containsNonDate="0" containsString="0" containsBlank="1"/>
    </cacheField>
    <cacheField name="Fecha de cambio4" numFmtId="164">
      <sharedItems containsNonDate="0" containsString="0" containsBlank="1"/>
    </cacheField>
    <cacheField name="Aspecto(s) que cambiaron4" numFmtId="0">
      <sharedItems containsNonDate="0" containsString="0" containsBlank="1"/>
    </cacheField>
    <cacheField name="Descripción de los cambios efectuados4" numFmtId="0">
      <sharedItems containsNonDate="0" containsString="0" containsBlank="1"/>
    </cacheField>
    <cacheField name="Fecha de cambio5" numFmtId="164">
      <sharedItems containsNonDate="0" containsString="0" containsBlank="1"/>
    </cacheField>
    <cacheField name="Aspecto(s) que cambiaron5" numFmtId="0">
      <sharedItems containsNonDate="0" containsString="0" containsBlank="1"/>
    </cacheField>
    <cacheField name="Descripción de los cambios efectuados5" numFmtId="0">
      <sharedItems containsNonDate="0" containsString="0" containsBlank="1"/>
    </cacheField>
    <cacheField name="Fecha de cambio6" numFmtId="164">
      <sharedItems containsNonDate="0" containsString="0" containsBlank="1"/>
    </cacheField>
    <cacheField name="Aspecto(s) que cambiaron6" numFmtId="0">
      <sharedItems containsNonDate="0" containsString="0" containsBlank="1"/>
    </cacheField>
    <cacheField name="Descripción de los cambios efectuados6" numFmtId="0">
      <sharedItems containsNonDate="0" containsString="0" containsBlank="1"/>
    </cacheField>
    <cacheField name="Fecha de cambio7" numFmtId="164">
      <sharedItems containsNonDate="0" containsString="0" containsBlank="1"/>
    </cacheField>
    <cacheField name="Aspecto(s) que cambiaron7" numFmtId="0">
      <sharedItems containsNonDate="0" containsString="0" containsBlank="1"/>
    </cacheField>
    <cacheField name="Descripción de los cambios efectuados7" numFmtId="0">
      <sharedItems containsNonDate="0" containsString="0" containsBlank="1"/>
    </cacheField>
    <cacheField name="Fecha de cambio8" numFmtId="164">
      <sharedItems containsNonDate="0" containsString="0" containsBlank="1"/>
    </cacheField>
    <cacheField name="Aspecto(s) que cambiaron8" numFmtId="0">
      <sharedItems containsNonDate="0" containsString="0" containsBlank="1"/>
    </cacheField>
    <cacheField name="Descripción de los cambios efectuados8" numFmtId="0">
      <sharedItems containsNonDate="0" containsString="0" containsBlank="1"/>
    </cacheField>
    <cacheField name="Fecha de cambio9" numFmtId="164">
      <sharedItems containsNonDate="0" containsString="0" containsBlank="1"/>
    </cacheField>
    <cacheField name="Aspecto(s) que cambiaron9" numFmtId="0">
      <sharedItems containsNonDate="0" containsString="0" containsBlank="1"/>
    </cacheField>
    <cacheField name="Descripción de los cambios efectuados9" numFmtId="0">
      <sharedItems containsNonDate="0" containsString="0" containsBlank="1"/>
    </cacheField>
    <cacheField name="Fecha de cambio10" numFmtId="164">
      <sharedItems containsNonDate="0" containsString="0" containsBlank="1"/>
    </cacheField>
    <cacheField name="Aspecto(s) que cambiaron10" numFmtId="0">
      <sharedItems containsNonDate="0" containsString="0" containsBlank="1"/>
    </cacheField>
    <cacheField name="Descripción de los cambios efectuados10" numFmtId="0">
      <sharedItems containsNonDate="0" containsString="0" containsBlank="1"/>
    </cacheField>
    <cacheField name="Fecha de cambio11" numFmtId="164">
      <sharedItems containsNonDate="0" containsString="0" containsBlank="1"/>
    </cacheField>
    <cacheField name="Aspecto(s) que cambiaron11" numFmtId="0">
      <sharedItems containsNonDate="0" containsString="0" containsBlank="1"/>
    </cacheField>
    <cacheField name="Descripción de los cambios efectuados11" numFmtId="0">
      <sharedItems containsNonDate="0" containsString="0" containsBlank="1"/>
    </cacheField>
    <cacheField name="Fecha de cambio12" numFmtId="164">
      <sharedItems containsNonDate="0" containsString="0" containsBlank="1"/>
    </cacheField>
    <cacheField name="Aspecto(s) que cambiaron12" numFmtId="0">
      <sharedItems containsNonDate="0" containsString="0" containsBlank="1"/>
    </cacheField>
    <cacheField name="Descripción de los cambios efectuados1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8">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s v="-"/>
    <s v="-"/>
    <s v="Posibilidad de afectación económica (o presupuestal) por fallo judicial en contra de los intereses de la entidad, debido a errores (fallas o deficiencias) en el trámite de los procesos disciplinarios "/>
    <x v="0"/>
    <s v="Ejecución y administración de procesos"/>
    <x v="0"/>
    <s v="- Alta rotación de personal generando retrasos en la curva de aprendizaje._x000a_- No se cuenta con   equipos asignados a todos los/as servidores/as. Los equipos (su mayoría) no cuentan con los dispositivos requeridos para operar bajo las nuevas condiciones de trabajo (micrófonos, cámaras, entre otros)_x000a_- Errores (fallas o deficiencias) en la conformación del expediente disciplinario._x000a__x000a__x000a__x000a__x000a__x000a__x000a_"/>
    <s v="- Ataques informáticos a la Infraestructura de la entidad. _x000a_- Interactúen con las anteriores, generando posibles pérdidas de informa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enor (2)"/>
    <s v="Menor (2)"/>
    <s v="Menor (2)"/>
    <s v="Leve (1)"/>
    <s v="Leve (1)"/>
    <s v="Menor (2)"/>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
    <s v="- _x0009_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 Tipo: Preventivo Implementación: Manual. _x000a_- 2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Tipo: Preventivo Implementación: Manu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Preventivo Implementación: Manual_x000a_- 4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5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 Tipo: Preventivo Implementación: Manual_x000a_- 6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1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7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 Tipo: Preventivo Implementación: Manual_x000a_- 8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9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10 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Preventivo_x000a_- Preventivo_x000a_- Detectivo_x000a_- Preventivo_x000a_- Detectivo_x000a_- Detectivo_x000a_- Detectivo_x000a__x000a__x000a__x000a__x000a__x000a__x000a__x000a__x000a_"/>
    <s v="25%_x000a_25%_x000a_25%_x000a_15%_x000a_25%_x000a_2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40%_x000a_40%_x000a_30%_x000a_40%_x000a_30%_x000a_30%_x000a_30%_x000a__x000a__x000a__x000a_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 Tipo: Correctivo Implementación: Manual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riesgo Posibilidad de afectación económica (o presupuestal) por fallo judicial en contra de los intereses de la entidad, debido a errores (fallas o deficiencias) en el trámite de los procesos disciplinarios "/>
    <s v="- Oficina de Control Disciplinario Interno, Oficina Jurídica, Despacho de la Secretaría General._x000a_- Profesionales, Jefe Oficina de Control Disciplinario Interno, Jefe Oficina Jurídica y/o Asesor del Despacho de la Secretaría General._x000a_- Profesionales, Jefe Oficina de Control Disciplinario Interno, Jefe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Oficina Jurídica, Despacho de la Secretaría General."/>
    <s v="- Reporte de monitoreo indicando la materialización del riesgo de Posibilidad de afectación económica (o presupuestal) por fallo judicial en contra de los intereses de la entidad, debido a errores (fallas o deficiencias) en el trámite de los procesos disciplinarios _x000a_- Acta de reunión con el análisis y plan de acción a seguir para subsanar el correspondiente error._x000a_- Auto o decisión subsanando el error y/o falla procedimental._x000a_- Memorando comunicando a la Oficina Jurídica._x000a__x000a__x000a__x000a__x000a__x000a_- Riesgo de Posibilidad de afectación económica (o presupuestal) por fallo judicial en contra de los intereses de la entidad, debido a errores (fallas o deficiencias) en el trámite de los procesos disciplinarios ,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m/>
    <m/>
    <m/>
    <m/>
    <m/>
    <m/>
    <m/>
    <m/>
    <m/>
    <m/>
    <m/>
    <m/>
    <m/>
    <m/>
    <m/>
    <m/>
    <m/>
    <m/>
    <m/>
    <m/>
    <m/>
    <m/>
    <m/>
    <m/>
    <m/>
    <m/>
    <m/>
    <m/>
    <m/>
    <m/>
    <m/>
    <m/>
    <m/>
    <n v="33"/>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según el procedimiento ordinario (Ley 734 de 2002)"/>
    <s v="-"/>
    <s v="-"/>
    <s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x v="0"/>
    <s v="Ejecución y administración de procesos"/>
    <x v="1"/>
    <s v="- Alta rotación de personal generando retrasos en la curva de aprendizaje._x000a_- Dificultades en la transferencia de conocimiento entre los servidores que se vinculan y retiran de la entidad._x000a_- Los expedientes no cuentan con la custodia adecuada y/o descuido de los/as servidores/as en el manejo de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Único Disciplinario y el Código General Disciplinario._x000a_- Investigaciones disciplinarias por violación a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Menor (2)"/>
    <s v="Menor (2)"/>
    <s v="Leve (1)"/>
    <s v="Leve (1)"/>
    <s v="Leve (1)"/>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Tipo: Preventivo Implementación: Manual_x000a_- 2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m/>
    <m/>
    <m/>
    <m/>
    <m/>
    <m/>
    <m/>
    <m/>
    <m/>
    <m/>
    <m/>
    <m/>
    <m/>
    <m/>
    <m/>
    <m/>
    <m/>
    <m/>
    <m/>
    <m/>
    <m/>
    <m/>
    <m/>
    <m/>
    <m/>
    <m/>
    <m/>
    <m/>
    <m/>
    <m/>
    <m/>
    <m/>
    <m/>
    <n v="33"/>
  </r>
  <r>
    <s v="Control Disciplinario"/>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s v="-"/>
    <s v="-"/>
    <s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x v="1"/>
    <s v="Ejecución y administración de procesos"/>
    <x v="0"/>
    <s v="- Alta rotación de personal generando retrasos en la curva de aprendizaje._x000a_- Dificultades en la transferencia de conocimiento entre los servidores que se vinculan y retiran de la entidad._x000a_- Presentarse una situación de conflicto de interés y no manifestarlo._x000a_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reputacional por impunidad disciplinaria._x000a_- Investigación disciplinaria por parte de un ente de control que corresponda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Preventivo Implementación: Manual_x000a_- 2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4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5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7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8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Detectivo_x000a_- Preventivo_x000a_- Detectivo_x000a_- Preventivo_x000a_- Detectivo_x000a_- Preventivo_x000a_- Detectivo_x000a__x000a__x000a__x000a__x000a__x000a__x000a__x000a__x000a__x000a__x000a__x000a_"/>
    <s v="25%_x000a_15%_x000a_25%_x000a_15%_x000a_25%_x000a_15%_x000a_2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30%_x000a_40%_x000a_30%_x000a_40%_x000a_30%_x000a_40%_x000a_30%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 Tipo: Correctivo Implementación: Manual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2233919999999977E-3"/>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x000a__x000a__x000a__x000a__x000a__x000a__x000a__x000a__x000a__x000a_"/>
    <s v="- Jefe de la Oficina de Control Disciplinario Interno_x000a_- Jefe de la Oficina de Control Disciplinario Interno_x000a__x000a__x000a__x000a__x000a__x000a__x000a__x000a__x000a__x000a__x000a__x000a__x000a__x000a__x000a__x000a__x000a__x000a_"/>
    <s v="-"/>
    <s v="-"/>
    <s v="01/02/2024_x000a_01/04/2024_x000a__x000a__x000a__x000a__x000a__x000a__x000a__x000a__x000a__x000a__x000a__x000a__x000a__x000a__x000a__x000a__x000a__x000a_"/>
    <s v="30/11/2024_x000a_31/12/2024_x000a__x000a__x000a__x000a__x000a__x000a__x000a__x000a__x000a__x000a__x000a__x000a__x000a__x000a__x000a__x000a__x000a__x000a_"/>
    <s v="-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s v="- Oficina de Control Disciplinario Interno, Oficina Jurídica y Despacho de la Secretaría General._x000a_- Jefe Oficina de Control Disciplinario Interno._x000a_- Jefe de la Oficina de Control Disciplinario Interno, Jefe de la Oficina Jurídica y/o Despacho de la Secretaría General._x000a__x000a__x000a__x000a__x000a__x000a__x000a_- Oficina de Control Disciplinario Interno, Oficina Jurídica y Despacho de la Secretaría General."/>
    <s v="-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
    <d v="2023-11-24T00:00:00"/>
    <s v="_x000a__x000a_Establecimiento de controles_x000a__x000a_Tratamiento del riesgo"/>
    <s v="Se eliminan los controles asociados al Proceso Disciplinario Verbal” Código 2210113-PR-008, Versión 012._x000a_Se formulan acciones de Tratamiento a 2024"/>
    <m/>
    <m/>
    <m/>
    <m/>
    <m/>
    <m/>
    <m/>
    <m/>
    <m/>
    <m/>
    <m/>
    <m/>
    <m/>
    <m/>
    <m/>
    <m/>
    <m/>
    <m/>
    <m/>
    <m/>
    <m/>
    <m/>
    <m/>
    <m/>
    <m/>
    <m/>
    <m/>
    <m/>
    <m/>
    <m/>
    <m/>
    <m/>
    <m/>
    <n v="33"/>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actividad): Diseñar e implementar una estrategia para el monitoreo del cumplimiento de las metas del Plan Distrital de Desarrollo y las acciones de políticas públicas distritales a cargo de la Entidad."/>
    <s v="-"/>
    <s v="-"/>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x v="2"/>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Queda como evidencia el documento de seguimiento al plan de acción institucional, Evidencia Reunión 2213100-FT-449 de revisión al seguimiento del plan de acción institucional y/o correo de validación por parte de la Jefe de la Oficina Asesora de Planeación. Tipo: Preventivo Implementación: Manual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 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 Queda como evidencia Memorando 2211600-FT-011 Aprobación de la solicitud de modificación presupuestal o Devolución de la solicitud de modificación presupuestal.  Tipo: Preventivo Implementación: Manu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 Quedan como evidencias correo electrónico notificando el registro de los movimientos presupuestales o los ajustes a partir de las diferencias encontradas.  Tipo: Detectivo Implementación: Manual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 Queda como evidencia Correo electrónico con observaciones Memorando 2211600-FT-011 de retroalimentación. Tipo: Preventivo Implementación: Manual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 Tipo: Detectivo Implementación: Manual_x000a_- 6.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_x000a_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Tipo: Detectivo Implementación: Manual_x000a_- 7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 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Detectivo Implementación: Manual_x000a_- 8 El procedimiento Elaboración y Seguimiento del Plan Estratégico de TI basado en la arquitectura empresarial (4204000-PR-116) PC#14  (Evaluar la ejecución del PETI) indica que El Profesional designado por la Oficina TIC, autorizado(a) por  jefe de la Oficina de Tecnologías de la información y las comunicaciones, trimestralmente verifica el 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 _x0009_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 y el 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Queda como evidencia el documento de análisis de la necesidad y la problemática revisado Correo electrónico con solicitud de ajustes. Tipo: Preventivo Implementación: Manual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Tipo: Preventivo Implementación: Manual_x000a_- _x0009_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Tipo: Preventivo Implementación: Manual_x000a_- _x0009_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Tipo: Preven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Detectivo_x000a_- Preventivo_x000a_- Detectivo_x000a_- Detectivo_x000a_- Detectivo_x000a_- Detectivo_x000a_- Preventivo_x000a_- Preventivo_x000a_- Preventivo_x000a_- Preventivo_x000a__x000a__x000a__x000a__x000a__x000a__x000a__x000a_"/>
    <s v="25%_x000a_25%_x000a_15%_x000a_25%_x000a_15%_x000a_15%_x000a_15%_x000a_15%_x000a_25%_x000a_25%_x000a_25%_x000a_2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30%_x000a_40%_x000a_30%_x000a_30%_x000a_30%_x000a_30%_x000a_40%_x000a_40%_x000a_40%_x000a_40%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819537407999999E-3"/>
    <s v="Menor (2)"/>
    <n v="0.33750000000000002"/>
    <s v="Bajo"/>
    <s v="Se determina la probabilidad de ocurrencia de este riesgo como  &quot;muy baja&quot;, teniendo en cuenta que se definieron 12 controles (7 preventivos) (5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riesgo Posibilidad de afectación económica (o presupuestal) por decisión (sanción) de un organismo de control u otra entidad, debido a incumplimiento parcial de compromisos en la ejecución de la planeación institucional y la ejecución presupuest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
    <m/>
    <m/>
    <m/>
    <m/>
    <m/>
    <m/>
    <m/>
    <m/>
    <m/>
    <m/>
    <m/>
    <m/>
    <m/>
    <m/>
    <m/>
    <m/>
    <m/>
    <m/>
    <m/>
    <m/>
    <m/>
    <m/>
    <m/>
    <m/>
    <m/>
    <m/>
    <m/>
    <m/>
    <m/>
    <m/>
    <m/>
    <m/>
    <m/>
    <n v="33"/>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
    <s v="-"/>
    <s v="-"/>
    <s v="Posibilidad de afectación reputacional por pérdida de credibilidad de los grupos de valor y partes interesadas, debido a errores fallas o deficiencias  en  la formulación y actualización de la planeación institucional"/>
    <x v="0"/>
    <s v="Ejecución y administración de procesos"/>
    <x v="2"/>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ayor (4)"/>
    <s v="Mayor (4)"/>
    <s v="Mayor (4)"/>
    <n v="0.8"/>
    <s v="Alto"/>
    <s v="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Queda como evidencia la matriz de plan de acción institucional  y evidencia Reunión 2213100-FT-449 de revisión del plan de acción consolidado. Tipo: Preventivo Implementación: Manual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 Queda como evidencia el correo electrónico con observaciones o informando el registro del proyecto de inversión y las fichas de proyecto en las herramientas dispuestas por la Secretaría Distrital de Planeación registradas. Tipo: Preventivo Implementación: Manual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 De lo contrario, remite memorando de respuesta a la radicación de las hojas de vida de metas o indicadores, y continúa con la actividad, revisar, actualizar y socializar la metodología para la programación y seguimiento de los proyectos de inversión para la vigencia Queda como evidencia el correo electrónico remitiendo las observaciones y memorando de respuesta a la radicación de las hojas de vida de metas o indicadores.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 De lo contrario, se remite memorando de respuesta a la radicación de la programación y continúa con la actividad elaborar y enviar cronograma de seguimiento y monitoreo a los proyectos de inversión Queda como evidencia Correo electrónico con observaciones Memorando de respuesta a la radicación de la programación . Tipo: Detectivo Implementación: Manual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 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 Queda como evidencia Memorando 2211600-FT-011 Aprobación de la solicitud de modificación presupuestal o Devolución de la solicitud de modificación presupuestal. Tipo: Detectivo Implementación: Manu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 Quedan como evidencias correo electrónico notificando el registro de los movimientos presupuestales o los ajustes a partir de las diferencias encontradas. Tipo: Detectivo Implementación: Manual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 Tipo: Detectivo Implementación: Manual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 y el 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Queda como evidencia el documento de análisis de la necesidad y la problemática revisado Correo electrónico con solicitud de ajustes. Tipo: Preventivo Implementación: Manual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Tipo: Preventivo Implementación: Manual_x000a_- 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Tipo: Preventivo Implementación: Manual_x000a_- 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Tipo: Preven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Preventivo_x000a_- Detectivo_x000a_- Detectivo_x000a_- Detectivo_x000a_- Detectivo_x000a_- Detectivo_x000a_- Preventivo_x000a_- Preventivo_x000a_- Preventivo_x000a_- Preventivo_x000a__x000a__x000a__x000a__x000a__x000a__x000a__x000a_"/>
    <s v="25%_x000a_25%_x000a_25%_x000a_15%_x000a_15%_x000a_15%_x000a_15%_x000a_15%_x000a_25%_x000a_25%_x000a_25%_x000a_2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40%_x000a_30%_x000a_30%_x000a_30%_x000a_30%_x000a_30%_x000a_40%_x000a_40%_x000a_40%_x000a_40%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819537407999999E-3"/>
    <s v="Menor (2)"/>
    <n v="0.33750000000000002"/>
    <s v="Bajo"/>
    <s v="Se determina la probabilidad de ocurrencia de este riesgo como  &quot;muy baja&quot;, teniendo en cuenta que se definieron 12 controles (7 preventivos) (5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_x000a_"/>
    <m/>
    <m/>
    <m/>
    <m/>
    <m/>
    <m/>
    <m/>
    <m/>
    <m/>
    <m/>
    <m/>
    <m/>
    <m/>
    <m/>
    <m/>
    <m/>
    <m/>
    <m/>
    <m/>
    <m/>
    <m/>
    <m/>
    <m/>
    <m/>
    <m/>
    <m/>
    <m/>
    <m/>
    <m/>
    <m/>
    <m/>
    <m/>
    <m/>
    <n v="33"/>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s v="-"/>
    <s v="-"/>
    <s v="Posibilidad de afectación reputacional por la no detección de desviaciones críticas en la muestra establecida para las unidades auditables, debido a errores en la aplicación de los controles claves del proceso auditor"/>
    <x v="0"/>
    <s v="Ejecución y administración de procesos"/>
    <x v="3"/>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El proceso estima que el riesgo se ubica en una zona moderado, debido a que la frecuencia con la que se realiza la actividad clave asociada al riesgo se presenta aproximadamente 12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 Tipo: Correctivo Implementación: Manual_x000a_- 2 El procedimiento de Auditorías Internas de Gestión PR-006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riesgo  Posibilidad de afectación reputacional por la no detección de desviaciones críticas en la muestra establecida para las unidades auditables, debido a errores en la aplicación de los controles claves del proceso auditor"/>
    <s v="- Oficina de Control Interno_x000a_- Jefe de la Oficina de Control Interno_x000a_- Jefe de la Oficina de Control Interno_x000a__x000a__x000a__x000a__x000a__x000a__x000a_-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Riesgo de  Posibilidad de afectación reputacional por la no detección de desviaciones críticas en la muestra establecida para las unidades auditables, debido a errores en la aplicación de los controles claves del proceso auditor, actualizado."/>
    <d v="2023-12-01T00:00:00"/>
    <s v="_x000a__x000a_Establecimiento de controles_x000a__x000a_"/>
    <s v="Se ajusta la redacción del control detectivo."/>
    <m/>
    <m/>
    <m/>
    <m/>
    <m/>
    <m/>
    <m/>
    <m/>
    <m/>
    <m/>
    <m/>
    <m/>
    <m/>
    <m/>
    <m/>
    <m/>
    <m/>
    <m/>
    <m/>
    <m/>
    <m/>
    <m/>
    <m/>
    <m/>
    <m/>
    <m/>
    <m/>
    <m/>
    <m/>
    <m/>
    <m/>
    <m/>
    <m/>
    <n v="33"/>
  </r>
  <r>
    <s v="Evaluación del Sistema de Control Interno"/>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
    <s v="-"/>
    <s v="-"/>
    <s v="Posibilidad de afectación reputacional por sanción disciplinaria de una instancia competente o de un ente de control o regulador, debido a resultados y conclusiones ajustadas a intereses propios o de un tercero, como producto de las evaluaciones de auditoría practicadas."/>
    <x v="1"/>
    <s v="Ejecución y administración de procesos"/>
    <x v="3"/>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_x000a__x000a__x000a__x000a__x000a__x000a__x000a__x000a__x000a__x000a__x000a__x000a__x000a__x000a__x000a__x000a__x000a__x000a__x000a_"/>
    <s v="- Jefe de la Oficina de Control Interno_x000a__x000a__x000a__x000a__x000a__x000a__x000a__x000a__x000a__x000a__x000a__x000a__x000a__x000a__x000a__x000a__x000a__x000a__x000a_"/>
    <s v="-"/>
    <s v="-"/>
    <s v="01/08/2024_x000a__x000a__x000a__x000a__x000a__x000a__x000a__x000a__x000a__x000a__x000a__x000a__x000a__x000a__x000a__x000a__x000a__x000a__x000a_"/>
    <s v="31/08/2024_x000a__x000a__x000a__x000a__x000a__x000a__x000a__x000a__x000a__x000a__x000a__x000a__x000a__x000a__x000a__x000a__x000a__x000a__x000a_"/>
    <s v="- Reportar 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riesgo Posibilidad de afectación reputacional por sanción disciplinaria de una instancia competente o de un ente de control o regulador debido a resultados y conclusiones ajustadas a intereses propios o de un tercero, como producto de las evaluaciones de auditoría practicadas."/>
    <s v="- Oficina de Control Interno_x000a_- Jefe de la Oficina de Control Interno_x000a__x000a__x000a__x000a__x000a__x000a__x000a__x000a_- Oficina de Control Interno"/>
    <s v="- Notificación realizada d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reporte de monitoreo a la Oficina Asesora de Planeación en caso que el riesgo tenga fallo definitivo._x000a_- Comunicación de la reasignación_x000a__x000a__x000a__x000a__x000a__x000a__x000a__x000a_- Riesgo de Posibilidad de afectación reputacional por sanción disciplinaria de una instancia competente o de un ente de control o regulador debido a resultados y conclusiones ajustadas a intereses propios o de un tercero, como producto de las evaluaciones de auditoría practicadas., actualizado."/>
    <d v="2023-12-01T00:00:00"/>
    <s v="Identificación del riesgo_x000a__x000a_Establecimiento de controles_x000a__x000a_Tratamiento del riesgo"/>
    <s v="Se realizó ajuste en la redacción del riesgo para enfocarlo en las conclusiones ajustadas para intereses propios o de terceros, en el resultado de las auditorías_x000a_Se incluyó control detectivo para el riesgo._x000a_Se formula la propuesta de acción de tratamiento del riesgo a 2024."/>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
    <s v="-"/>
    <s v="-"/>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x v="4"/>
    <s v="- Inadecuada planeación de la estrategia, que conlleva a cambios de último momento o incumplimientos en el plan de trabajo o cronograma.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Baja (2)"/>
    <n v="0.4"/>
    <s v="Leve (1)"/>
    <s v="Menor (2)"/>
    <s v="Leve (1)"/>
    <s v="Menor (2)"/>
    <s v="Menor (2)"/>
    <s v="Menor (2)"/>
    <s v="Menor (2)"/>
    <n v="0.4"/>
    <s v="Moderado"/>
    <s v="En cuanto a la probabilidad se obtiene una valoración baja(2), dado a que en la vigencia se llevaron a cabo 7 estrategias, y en cuanto al impacto se obtiene una valoración menor(2), dado que puede verse afectada la imagen institucional a nivel regional por hechos que afectan a algunos usuarios o ciudadanos. En consecuencia la zona resultante quedo en Moderado."/>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Preventivo Implementación: Manual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9__x0009__x0009__x0009__x0009__x0009__x0009__x0009__x000a_- Actualizar el mapa de riesgos Fortalecimiento de la Gestión Pública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El Director(a) y/o Subdirector(a) Técnico (a) de Desarrollo Institucional_x000a_- Subsecretario(a) Distrital de Fortalecimiento Institucional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9__x0009__x0009__x0009__x0009__x0009__x0009__x0009__x0009__x0009__x0009__x0009__x0009__x0009__x0009__x0009__x0009__x0009__x0009__x0009__x0009__x0009__x0009__x0009__x000a_- Mapa de riesgo  Fortalecimiento de la Gestión Pública, actualizado.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3-12-06T00:00:00"/>
    <s v="Identificación del riesgo_x000a_Análisis antes de controles_x000a__x000a__x000a_"/>
    <s v="Se realizaron  ajustes en las causas internas y externas, que aplican directamente al riesgo._x000a_Se actualizaron los centros de costo de los documentos asociados, en las actividades de control del riesgo.  _x000a_Se ajusta el contexto del proceso._x000a_Se realizó ajuste en la valoración de la probabilidad del riesgo antes de controles, pasando de Bajo a Moderad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s v="-"/>
    <s v="-"/>
    <s v="Posibilidad de afectación reputacional por no lograr fortalecer la administración y la gestión pública distrital, debido a deficiencias al planificar, diseñar y/o ejecutar los cursos y/o diplomados de formación"/>
    <x v="0"/>
    <s v="Ejecución y administración de procesos"/>
    <x v="4"/>
    <s v="-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 de Formación virtual para servidores públicos del Distrito Capital (OPA)_x000a__x000a_"/>
    <s v="- Procesos misionales y estratégicos misionales en el Sistema de Gestión de Calidad_x000a__x000a__x000a__x000a_"/>
    <s v="Sin asociación"/>
    <s v="No aplica"/>
    <s v="Baja (2)"/>
    <n v="0.4"/>
    <s v="Leve (1)"/>
    <s v="Menor (2)"/>
    <s v="Leve (1)"/>
    <s v="Menor (2)"/>
    <s v="Menor (2)"/>
    <s v="Menor (2)"/>
    <s v="Menor (2)"/>
    <n v="0.4"/>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en la imagen."/>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_x000a_- Curso reprogramado_x000a_- Curso ajustado_x000a_- Fallas de la plataforma solucionadas o gestionadas_x000a__x000a__x000a__x000a__x000a_- Riesgo de Posibilidad de afectación reputacional por no lograr fortalecer la administración y la gestión pública distrital, debido a deficiencias al planificar, diseñar y/o ejecutar los cursos y/o diplomados de formación, actualizado."/>
    <d v="2023-12-06T00:00:00"/>
    <s v="Identificación del riesgo_x000a__x000a_Establecimiento de controles_x000a__x000a_"/>
    <s v="Se realizaron  ajustes en las causas internas y externas, que aplican directamente al riesgo._x000a_Se actualizaron los centros de costo de los documentos asociados, en las actividades de control del riesgo.  _x000a_Se ajusta el contexto del proces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s v="-"/>
    <s v="-"/>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x v="5"/>
    <s v="- Falta de actualización de algunos sistemas (interfaz, accesibilidad, disponibilidad) que interactúan con los procesos._x000a_- Cambios internos (administrativos y rotación de personal) que impacta la continuidad en la implementación de las estrategias y la transferencia del conocimiento._x000a_- Falta de disponibilidad presupuestal._x000a_- Desconocimiento de la ley mediante interpretaciones subjetivas de las normas vigentes para evitar o postergar su aplicación_x000a_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Perdida de confianza, credibilidad y transparencia frente al manejo de la documentación patrimonial del Distrito_x0009__x0009__x000a_- Posibles investigaciones y sanciones de entes de control o entes reguladores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Sin asociación"/>
    <s v="No aplica"/>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Crear un procedimiento que contemple las modalidades no incluidas en el proceso, para el ingreso de documentación patrimonial al Archivo de Bogotá_x000a__x000a__x000a__x000a__x000a__x000a__x000a__x000a__x000a__x000a__x000a__x000a__x000a__x000a__x000a__x000a__x000a__x000a__x000a_"/>
    <s v="- Profesional Universitario_x000a__x000a__x000a__x000a__x000a__x000a__x000a__x000a__x000a__x000a__x000a__x000a__x000a__x000a__x000a__x000a__x000a__x000a__x000a_"/>
    <s v="-"/>
    <s v="-"/>
    <s v="01/06/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de Archivo de Bogotá_x000a_- Subdirector(a) de Gestión de Patrimonio Documental del Distrito _x000a_- Profesional universitario de la Subdirección de Gestión de Patrimonio Documental del Distrito_x0009__x0009__x0009__x0009__x0009__x0009__x0009__x0009__x000a_- Director(a) Distrital de Archivo de Bogotá_x000a__x000a__x000a__x000a__x000a__x000a_- Dirección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3-12-06T00:00:00"/>
    <s v="Identificación del riesgo_x000a__x000a__x000a__x000a_Tratamiento del riesgo"/>
    <s v="Se ajusta el contexto del proceso._x000a_Se ajusta la opción donde se señalan los procesos posiblemente afectados con este riesgo. _x000a_Se asocia el servicio Consulta del patrimonio documental de Bogotá_x000a_Se ajustan causas internas y causas externas_x000a_Se definen acciones de tratamiento para la mitigación del riesg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
    <s v="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x v="1"/>
    <s v="Fraude interno"/>
    <x v="5"/>
    <s v="- Falta de actualización de algunos sistemas (interfaz, accesibilidad, disponibilidad) que interactúan con los procesos._x000a_- Cadenas de revisión, validación y aprobación que  retrasan la gestión._x000a_- Cambios internos (administrativos y rotación de personal) que impacta la continuidad en la implementación de las estrategias y la transferencia del conocimiento._x000a_- Uso indebido del poder para la emisión de conceptos técnicos favorables.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Presiones ejercidas por terceros y o ofrecimientos de prebendas, gratificaciones o dadivas._x000a_- No hay conciencia en las entidades del distrito del verdadero impacto de la gestión documental.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Tipo: Preventivo Implementación: Manual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Tipo: Detectivo Implementación: Manual_x000a_- 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Preventivo Implementación: Manual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Tipo: Correctivo Implementación: Manual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jornadas de seguimiento trimestral para la verificación de la correcta revisión y evaluación de las Tablas de Retención Documental –TRD y Tablas de Valoración Documental –TVD _x000a__x000a__x000a__x000a__x000a__x000a__x000a__x000a__x000a__x000a__x000a__x000a__x000a__x000a__x000a__x000a__x000a__x000a__x000a_"/>
    <s v="- Subdirector Técnico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s v="- Dirección Distrital de Archivo de Bogotá_x000a_- Director(a) Distrital de Archivo de Bogotá_x000a_- Profesional(es) Universitario(s)_x000a_- Director(a) Distrital de Archivo de Bogotá_x000a_- Director(a) Distrital de Archivo de Bogotá_x000a__x000a__x000a__x000a__x000a_- Dirección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ctualizado."/>
    <d v="2023-12-06T00:00:00"/>
    <s v="Identificación del riesgo_x000a__x000a_Establecimiento de controles_x000a_Evaluación de controles_x000a_Tratamiento del riesgo"/>
    <s v="Se ajusta el contexto del proceso._x000a_Se actualiza nombre del riesgo_x000a_Se ajusta la opción donde se señalan los procesos posiblemente afectados con este riesgo. _x000a_Se actualizan controles por modificación de procedimiento PR-257 Asistencia técnica en Gestión documental y archivos, debido que a partir de la expedición del Decreto 223 del 08 de junio del 2023, por medio del cual  se modifica el artículo 24 del Decreto Distrital 514 de 2006 que establece el deber de toda entidad pública a nivel Distrital de tener un Subsistema Interno de Gestión Documental y Archivos, y se dictan otras disposiciones; la Dirección Distrital de Archivo de Bogotá, no emite  conceptos técnicos de procesos de contratación._x000a_Se actualizan controles por actualización de procedimiento PR-293 Revisión y evaluación de las Tablas de Retención Documental –TRD y Tablas de Valoración Documental –TVD_x000a_Se ajustan causas internas y causas externas_x000a_Se definen acciones de tratamiento para la mitigación del riesg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s v="-"/>
    <s v="-"/>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x v="5"/>
    <s v="- Falta de actualización de algunos sistemas (interfaz, accesibilidad, disponibilidad) que interactúan con los procesos._x000a_- Falta de disponibilidad presupuestal._x000a_- Cambios internos (administrativos y rotación de personal) que impacta la continuidad en la implementación de las estrategias y la transferencia del conocimiento.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Recorte de recursos financieros que impiden las ejecución de metas establecidas en el cuatrienio.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Sin asociación"/>
    <s v="No aplica"/>
    <s v="Alta (4)"/>
    <n v="0.8"/>
    <s v="Leve (1)"/>
    <s v="Menor (2)"/>
    <s v="Moderado (3)"/>
    <s v="Moderado (3)"/>
    <s v="Moderado (3)"/>
    <s v="Menor (2)"/>
    <s v="Moderado (3)"/>
    <n v="0.6"/>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_x0009_4213000-FT-589.  Tipo: Preventivo Implementación: Manual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4213000-FT-161 y el material bibliográfico físico recibido. En caso de evidenciar observaciones, desviaciones o diferencias, se registran en el formato circulación interna de documentos históricos 4213000-FT-161. De lo contrario, se registra la conformidad en el formato circulación interna de documentos históricos 4213000-FT-161.  Tipo: Preventivo Implementación: Manual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2.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Preventivo_x000a_- Preventivo_x000a_- Preventivo_x000a_- Detectivo_x000a_- Detectivo_x000a_- Detectivo_x000a_- Preventivo_x000a_- Detectivo_x000a_- Detectivo_x000a_- Detectivo_x000a__x000a__x000a__x000a__x000a__x000a__x000a__x000a_"/>
    <s v="25%_x000a_25%_x000a_25%_x000a_25%_x000a_25%_x000a_15%_x000a_15%_x000a_15%_x000a_25%_x000a_15%_x000a_15%_x000a_1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40%_x000a_40%_x000a_40%_x000a_30%_x000a_30%_x000a_30%_x000a_40%_x000a_30%_x000a_30%_x000a_30%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912253951999998E-3"/>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a__x000a__x000a__x000a__x000a__x000a_- Dirección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3-12-06T00:00:00"/>
    <s v="Identificación del riesgo_x000a_Análisis antes de controles_x000a_Establecimiento de controles_x000a__x000a_"/>
    <s v="Se ajusta el contexto del proceso_x000a_Se actualizan controles por actualización de procedimiento PR-080 Monitoreo y control de condiciones ambientales._x000a_Se ajusta la opción donde se señalan los procesos posiblemente afectados con este riesgo. _x000a_Se ajustan causas internas y causas externas_x000a_Se ajusta la calificación de la probabilidad antes de controles_x0009__x0009__x0009__x0009__x0009__x0009__x0009__x0009__x0009__x0009__x0009__x0009__x0009__x0009__x0009__x0009__x0009__x0009__x0009__x0009__x0009__x0009__x0009__x0009__x0009__x0009__x0009__x0009_"/>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x v="5"/>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Ningún otro proceso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 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u horario probable de la visita. De lo contrario, se registra el cumplimiento de la solicitud en la base de datos de la prestación del servicio de visita guiada.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 Tipo: Preventivo Implementación: Manual_x000a_- 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3-12-06T00:00:00"/>
    <s v="Identificación del riesgo_x000a__x000a__x000a__x000a_"/>
    <s v="Se ajusta el contexto del proceso._x000a_Se ajusta la opción donde se señalan los procesos posiblemente afectados con este riesgo. _x000a_Se actualiza causas internas"/>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x v="5"/>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3. Consolidar una gestión pública eficiente, a través del desarrollo de capacidades institucionales, para contribuir a la generación de valor público."/>
    <s v="- Asistencia técnica en Gestión documental y archivos_x000a_- Instrumento técnico en gestión documental y archivos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4213000-FT-480 de visita aprobado. Tipo: Preventivo Implementación: Manual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 (registrándolas en Evidencia reunión 4211000-FT-449) o a través de correo electrónico al profesional universitario y/o especializado para que realice los ajustes. De lo contrario, se genera Evidencia reunión 4211000-FT-449 o Correo electrónico de aprobación de contenido temático para jornada de socialización. Tipo: Preventivo Implementación: Manual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4233300-FT-012 de concepto técnico aprobado (aplica para las entidades y organismos distritales externos a la Secretaría General) Memorando 4233300-FT-011 de concepto técnico aprobado (aplica para la Secretaría General). Tipo: Preventivo Implementación: Manual_x000a_- 5.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 Tipo: Detectivo Implementación: Manual_x000a_- 6.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 Tipo: Detectivo Implementación: Manual_x000a_- 7.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 Tipo: Detectivo Implementación: Manual_x000a_- 8.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Preventivo Implementación: Manual_x000a_- 9.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Detectivo Implementación: Manual_x000a_- 10.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Preventivo Implementación: Manual_x000a_- 11.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Detectivo Implementación: Manual_x000a_- 12.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13.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 14.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42110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4211000-FT449 de revisión del Informe consolidado de seguimiento estratégico al cumplimiento de la normativa archivística en las entidades del distrito capital. Tipo: Detectivo Implementación: Manual_x000a_- 15.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42110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4211000-FT449 de aprobación del Informe consolidado de seguimiento estratégico al cumplimiento de la normativa archivística en las entidades del distrito capital. Tipo: Detectivo Implementación: Manual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_x000a_"/>
    <s v="- Continua_x000a_- Continua_x000a_- Continua_x000a_- Continua_x000a_- Continua_x000a_- Continua_x000a_- Continua_x000a_- Continua_x000a_- Continua_x000a_- Continua_x000a_- Continua_x000a_- Continua_x000a_- Continua_x000a_- Continua_x000a_- Continua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
    <s v="- Preventivo_x000a_- Preventivo_x000a_- Preventivo_x000a_- Preventivo_x000a_- Detectivo_x000a_- Detectivo_x000a_- Detectivo_x000a_- Preventivo_x000a_- Detectivo_x000a_- Preventivo_x000a_- Detectivo_x000a_- Preventivo_x000a_- Preventivo_x000a_- Detectivo_x000a_- Detectivo_x000a__x000a__x000a__x000a__x000a_"/>
    <s v="25%_x000a_25%_x000a_25%_x000a_25%_x000a_15%_x000a_15%_x000a_15%_x000a_25%_x000a_15%_x000a_25%_x000a_15%_x000a_25%_x000a_25%_x000a_15%_x000a_15%_x000a__x000a__x000a__x000a__x000a_"/>
    <s v="- Manual_x000a_- Manual_x000a_- Manual_x000a_- Manual_x000a_- Manual_x000a_- Manual_x000a_- Manual_x000a_- Manual_x000a_- Manual_x000a_- Manual_x000a_- Manual_x000a_- Manual_x000a_- Manual_x000a_- Manual_x000a_- Manual_x000a__x000a__x000a__x000a__x000a_"/>
    <s v="15%_x000a_15%_x000a_15%_x000a_15%_x000a_15%_x000a_15%_x000a_15%_x000a_15%_x000a_15%_x000a_15%_x000a_15%_x000a_15%_x000a_15%_x000a_15%_x000a_15%_x000a__x000a__x000a__x000a__x000a_"/>
    <s v="40%_x000a_40%_x000a_40%_x000a_40%_x000a_30%_x000a_30%_x000a_30%_x000a_40%_x000a_30%_x000a_40%_x000a_30%_x000a_40%_x000a_40%_x000a_30%_x000a_30%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2994159969279992E-4"/>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3-12-06T00:00:00"/>
    <s v="Identificación del riesgo_x000a_Análisis antes de controles_x000a_Establecimiento de controles_x000a__x000a_"/>
    <s v="Se ajusta el contexto del proceso._x000a_Se actualiza riesgo de la ficha por modificaciones en procedimientos_x000a_Se actualizan controles por actualización de procedimientos_x000a_Se incluyeron los servicios Asistencia técnica en Gestión documental y archivos y  Instrumento técnico en gestión documental y archivos._x000a_Se ajustan causas internas, externas y efectos_x000a_Se actualiza la calificación de la probabilidad debido a la eliminación de conceptos técnicos de contratación"/>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s v="-"/>
    <s v="-"/>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x v="6"/>
    <s v="- Falta de actualización de algunos sistemas (interfaz, accesibilidad, disponibilidad) que interactúan con los procesos._x000a_- Desconocimiento de las demás dependencias y entidades distritales, sobre las particularidades de la Subdirección de Imprenta Distrital.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3-12-06T00:00:00"/>
    <s v="Identificación del riesgo_x000a__x000a__x000a__x000a_"/>
    <s v="Se ajusta el contexto del proceso._x000a_Se actualiza las causas externas del mismo."/>
    <m/>
    <m/>
    <m/>
    <m/>
    <m/>
    <m/>
    <m/>
    <m/>
    <m/>
    <m/>
    <m/>
    <m/>
    <m/>
    <m/>
    <m/>
    <m/>
    <m/>
    <m/>
    <m/>
    <m/>
    <m/>
    <m/>
    <m/>
    <m/>
    <m/>
    <m/>
    <m/>
    <m/>
    <m/>
    <m/>
    <m/>
    <m/>
    <m/>
    <n v="33"/>
  </r>
  <r>
    <s v="Fortalecimiento de la Gestión Pública"/>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s v="-"/>
    <s v="-"/>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x v="6"/>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Procesos misionales en el Sistema de Gestión de Calidad_x000a__x000a__x000a__x000a_"/>
    <s v="Sin asociación"/>
    <s v="No aplica"/>
    <s v="Media (3)"/>
    <n v="0.6"/>
    <s v="Leve (1)"/>
    <s v="Menor (2)"/>
    <s v="Menor (2)"/>
    <s v="Menor (2)"/>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3-12-06T00:00:00"/>
    <s v="Identificación del riesgo_x000a_Análisis antes de controles_x000a__x000a__x000a_"/>
    <s v="Se ajusta el contexto del proceso._x000a_Se actualizan las  causas externas del riesgo"/>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Fortalecer el modelo de operación por procesos de la Secretaría General para mejorar su desempeño"/>
    <s v="-"/>
    <s v="-"/>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x v="7"/>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002 “Elaboración y control de la información documentada” (actividad 3) indica que el Profesional de la Oficina Asesora de Planeación, autorizado(a) por el Jefe de la Oficina Asesora de Planeación, cada vez que un proceso realiza la elaboración o modificación de un documento (módulo “Documentos” en el Aplicativo DARUMA) revisa que el documento cumpla con los criterios metodológicos señalados en la “Guía para la elaboración, modificación y eliminación de documento del sistema de gestión” y las condiciones generales del procedimiento 4202000-PR-002 “Elaboración y control de la información documentada”. La(s) fuente(s) de información utilizadas es(son) la información registrada en el módulo “Documentos”. En caso de evidenciar observaciones, desviaciones o diferencias, se devuelve el documento a la etapa de “Elaboración/Modificación” en el Aplicativo DARUMA para que se realicen los respectivos ajustes. De lo contrario, pasa el documento a la etapa de “Revisión” en el Aplicativo DARUMA. Tipo: Preventivo Implementación: Manual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 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Tipo: Correctivo Implementación: Manual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muy bajo, teniendo en cuenta que se definieron 5 controles para evitar que el riego se presente  y 3 correctivos ante la posible materialización del riesg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s v="- Oficina Asesora de Planeación _x000a_- Profesional de la Oficina Asesora de Planeación_x000a_- Profesional de la Oficina Asesora de Planeación_x000a_- Jefe de la Oficina Asesora de Planeación_x000a__x000a__x000a__x000a__x000a__x000a_- Oficina Asesora de Planeación "/>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actualizado."/>
    <d v="2023-12-15T00:00:00"/>
    <s v="_x000a__x000a_Establecimiento de controles_x000a_Evaluación de controles_x000a_"/>
    <s v="Se actualizaron los controles definidos teniendo en cuenta que los procedimientos 4202000-PR-002, 4202000-PR-005, 4202000-PR-214 fueron actualizados._x000a_Se incluyó un nuevo control relacionado con el procedimiento 4202000-PR-389 sobre la retroalimentación a los indicadores institucionales."/>
    <m/>
    <m/>
    <m/>
    <m/>
    <m/>
    <m/>
    <m/>
    <m/>
    <m/>
    <m/>
    <m/>
    <m/>
    <m/>
    <m/>
    <m/>
    <m/>
    <m/>
    <m/>
    <m/>
    <m/>
    <m/>
    <m/>
    <m/>
    <m/>
    <m/>
    <m/>
    <m/>
    <m/>
    <m/>
    <m/>
    <m/>
    <m/>
    <m/>
    <n v="33"/>
  </r>
  <r>
    <s v="Fortalecimiento Institucional"/>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Actualizar e implementar la política ambiental de la Secretaría General"/>
    <s v="-"/>
    <s v="-"/>
    <s v="Posibilidad de afectación reputacional por pérdida de la credibilidad en el compromiso ambiental de la Entidad, debido a decisiones erróneas o no acertadas en la formulación del PIGA y su plan de acción"/>
    <x v="0"/>
    <s v="Ejecución y administración de procesos"/>
    <x v="8"/>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uy baja (1)"/>
    <n v="0.2"/>
    <s v="Leve (1)"/>
    <s v="Menor (2)"/>
    <s v="Menor (2)"/>
    <s v="Leve (1)"/>
    <s v="Leve (1)"/>
    <s v="Menor (2)"/>
    <s v="Menor (2)"/>
    <n v="0.4"/>
    <s v="Bajo"/>
    <s v="Se determina la probabilidad muy baja, ya que la actividad que conlleva el riesgo se ejecuta como máximos 1 vez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 Tipo: Preventivo Implementación: Manual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 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 Tipo: Preventivo Implementación: Manual_x000a_- 4 El procedimiento 2210111-PR -203 &quot;Formulación, ejecución y seguimiento al Plan Institucional de Gestión Ambiental - PIGA &quot;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Tipo: Correctivo Implementación: Manual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y el impacto menor.  Por lo tanto el resultado después de los controles continúa siend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riesgo Posibilidad de afectación reputacional por pérdida de la credibilidad en el compromiso ambiental de la Entidad,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érdida de la credibilidad en el compromiso ambiental de la Entidad,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érdida de la credibilidad en el compromiso ambiental de la Entidad, debido a decisiones erróneas o no acertadas en la formulación del PIGA y su plan de acción, actualizado."/>
    <d v="2023-12-15T00:00:00"/>
    <s v="Identificación del riesgo_x000a_Análisis antes de controles_x000a_Establecimiento de controles_x000a_Evaluación de controles_x000a_Tratamiento del riesgo"/>
    <s v="En el marco del nuevo modelo de operación por procesos, se migra el presente riesgo del proceso Gestión de Servicios administrativos al nuevo proceso Fortalecimiento Institucional."/>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
    <s v="-"/>
    <s v="-"/>
    <s v="Posibilidad de afectación reputacional por información inoportuna, deficiente o insuficiente, debido a errores (fallas o deficiencias) en el reporte de la información o en la gestión de relacionamiento y cooperación  internacional de los sectores y/o entidades"/>
    <x v="0"/>
    <s v="Ejecución y administración de procesos"/>
    <x v="9"/>
    <s v="- Los sistemas de información son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estratégicos en el Sistema de Gestión de Calidad_x000a__x000a__x000a__x000a_"/>
    <s v="Sin asociación"/>
    <s v="No aplica"/>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El resultado obtenido de una probabilidad baja  (2), con un impacto menor (2), en relación con el cumplimiento de metas y objetivos de la Entidad obteniendo resultado moderado."/>
    <s v="- 1 El procedimiento 4212000-PR-202 &quot;Relacionamiento y Cooperación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 Evidencia Reunión 2213100-FT-449 con La retroalimentación efectuada y ajustes realizados. Tipo: Preventivo Implementación: Manual_x000a_- 2 El procedimiento 42120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 Evidencia Reunión 4211000-FT-449 con los ajustes realizados. Tipo: Detectivo Implementación: Manual_x000a_- 3 El procedimiento 42120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 mediante  el monitoreo la implementación de la acción 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4211000-FT-449 con recomendaciones a la(s) entidad (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 Tipo: Correctivo Implementación: Manu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cooperación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riesgo Posibilidad de afectación reputacional por información inoportuna, deficiente o insuficiente, debido a errores (fallas o deficiencias) en el reporte de la información o en la gestión de relacionamiento y cooperación  internacional de los sectores y/o entidades"/>
    <s v="- Dirección Distrital de Relaciones Internacionales 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cooperación  internacional de los sectores y/o entidades_x000a_- Registro en Matriz de Relacionamiento y cooperación_x000a_-  Correo electrónico de ajuste y/o documento final de ajuste._x000a_- Correo electrónico, según aplique_x000a__x000a__x000a__x000a__x000a__x000a_- Riesgo de Posibilidad de afectación reputacional por información inoportuna, deficiente o insuficiente, debido a errores (fallas o deficiencias) en el reporte de la información o en la gestión de relacionamiento y cooperación  internacional de los sectores y/o entidades, actualizado."/>
    <d v="2023-12-01T00:00:00"/>
    <s v="_x000a__x000a_Establecimiento de controles_x000a__x000a_"/>
    <s v="Se actualizaron los centros de costos de los documentos asociados a los controles, conforme a los lineamientos establecidos y a lo publicado en el aplicativo Daruma."/>
    <m/>
    <m/>
    <m/>
    <m/>
    <m/>
    <m/>
    <m/>
    <m/>
    <m/>
    <m/>
    <m/>
    <m/>
    <m/>
    <m/>
    <m/>
    <m/>
    <m/>
    <m/>
    <m/>
    <m/>
    <m/>
    <m/>
    <m/>
    <m/>
    <m/>
    <m/>
    <m/>
    <m/>
    <m/>
    <m/>
    <m/>
    <m/>
    <m/>
    <n v="33"/>
  </r>
  <r>
    <s v="Gestión de Alianzas e Internacionalización de Bogotá"/>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Realizar el acompañamiento y monitoreo durante la implementación de la acción, programa o proyecto de cooperación, relacionamiento y posicionamiento internacional"/>
    <s v="-"/>
    <s v="-"/>
    <s v="Posibilidad de afectación reputacional por información inoportuna, deficiente o insuficiente, debido a errores (fallas o deficiencias) en el reporte de la información o en la gestión de relacionamiento y posicionamiento  internacional de los sectores y/o entidades"/>
    <x v="0"/>
    <s v="Usuarios, productos y prácticas"/>
    <x v="9"/>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No aplica"/>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oderada  (probabilidad 2 e Impacto 2), considerando para ello los controles establecidos  en términos de seguimiento y monitoreo a las actividades que se desarrollan a través de los procedimientos."/>
    <s v="- 1 El procedimiento  42120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4211000-FT-449 con la retroalimentación efectuada y ajustes realizados. Tipo: Preventivo Implementación: Manual_x000a_- 2 El procedimiento  4212000-PR-242 &quot;Posicionamiento Internacional&quot; en la actividad 3 indica que Profesional de la Dirección Distrital de Relaciones Internacionales, autorizado(a) por el Manual Específico de Funciones y/o las actividades contractuales, cuando se requiera la acción  de posicionamiento 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4211000-FT-449 con la retroalimentación efectuada y ajustes realizado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 reuniones periódicas de seguimiento a  las actividades de relacionamiento y cooperación  ( Reuniones de área), para asegurar, que el desarrollo de la actividad de cooperación se realice según lo aprobad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muy baja  1   Impacto leve 1).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posicionamiento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 Actualizar el mapa de riesgos Gestión de Alianzas e Internacionalización de Bogotá_x000a__x000a__x000a__x000a__x000a_- Actualizar el riesgo Posibilidad de afectación reputacional por información inoportuna, deficiente o insuficiente, debido a errores (fallas o deficiencias) en el reporte de la información o en la gestión de relacionamiento y posicionamiento  internacional de los sectores y/o entidades"/>
    <s v="- Dirección Distrital de Relaciones Internacionales _x000a_- Dirección Distrital de Relaciones Internacionales 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posicionamiento  internacional de los sectores y/o entidades_x000a_- Correo de evidencia de la reunión_x000a__x000a_- Correo y /o  documento de ajuste a las observaciones realizadas _x000a__x000a_- Acta de reuniones realizadas y/o evidencia de reunión virtual_x000a_- Mapa de riesgo  Gestión de Alianzas e Internacionalización de Bogotá, actualizado._x000a__x000a__x000a__x000a__x000a_- Riesgo de Posibilidad de afectación reputacional por información inoportuna, deficiente o insuficiente, debido a errores (fallas o deficiencias) en el reporte de la información o en la gestión de relacionamiento y posicionamiento  internacional de los sectores y/o entidades, actualizado."/>
    <d v="2023-12-01T00:00:00"/>
    <s v="_x000a__x000a_Establecimiento de controles_x000a__x000a_"/>
    <s v="Se ajustaron los centros de costos de los documentos asociados a los controles, conforme a lo publicado en el aplicativo Daruma."/>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
    <s v="-"/>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x v="10"/>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Catastrófico (5)"/>
    <s v="Mayor (4)"/>
    <s v="Mayor (4)"/>
    <s v="Mayor (4)"/>
    <s v="Leve (1)"/>
    <s v="Moderado (3)"/>
    <s v="Catastrófico (5)"/>
    <n v="1"/>
    <s v="Extremo"/>
    <s v="El proceso estima que el riesgo se ubica en una zona extrem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El proceso estima que el riesgo se ubica en una zona alt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
    <s v="-"/>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x v="10"/>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Mayor (4)"/>
    <s v="Mayor (4)"/>
    <s v="Mayor (4)"/>
    <s v="Leve (1)"/>
    <s v="Leve (1)"/>
    <s v="Moderado (3)"/>
    <s v="Mayor (4)"/>
    <n v="0.8"/>
    <s v="Alto"/>
    <s v="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 2 Los procedimientos 4231000-PR-284 “Mínima cuantía”, 4231000-PR-339 “Selección Pública de Oferentes”, 4231000-PR-338 “Agregación de Demanda”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15/12/2024_x000a_15/12/2024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s v="-"/>
    <s v="-"/>
    <s v="Posibilidad de afectación económica (o presupuestal) por fallo en firme de detrimento patrimonial por parte de entes de control, debido a supervisión inadecuada de los contratos y/o convenios "/>
    <x v="0"/>
    <s v="Ejecución y administración de procesos"/>
    <x v="11"/>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enor (2)"/>
    <s v="Mayor (4)"/>
    <s v="Menor (2)"/>
    <s v="Moderado (3)"/>
    <s v="Moderado (3)"/>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30/06/2024_x000a_30/06/2024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 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
    <s v="-"/>
    <s v="Posibilidad de afectación reputacional por pérdida de la confianza ciudadana en la gestión contractual de la Entidad, debido a decisiones ajustadas a intereses propios o de terceros durante la etapa precontractual con el fin de celebrar un contrato "/>
    <x v="1"/>
    <s v="Fraude interno"/>
    <x v="10"/>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quot;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s v="-"/>
    <s v="-"/>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x v="1"/>
    <s v="Fraude interno"/>
    <x v="10"/>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30/06/2024_x000a_30/06/2024_x000a__x000a__x000a__x000a__x000a__x000a__x000a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s v="-"/>
    <s v="-"/>
    <s v="Posibilidad de afectación reputacional por sanción disciplinaria por parte de entes de Control, debido a  la supervisión inadecuada para adelantar el proceso de liquidación de los contratos o convenios que así lo requieran"/>
    <x v="0"/>
    <s v="Ejecución y administración de procesos"/>
    <x v="10"/>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oderado (3)"/>
    <s v="Menor (2)"/>
    <s v="Mayor (4)"/>
    <s v="Leve (1)"/>
    <s v="Leve (1)"/>
    <s v="Moderado (3)"/>
    <s v="Mayor (4)"/>
    <n v="0.8"/>
    <s v="Alto"/>
    <s v="El proceso estima que el riesgo se ubica en una zona alta, debido a que la frecuencia con la que se realizó la actividad clave asociada al riesgo se presentó 304 veces en el último año, sin embargo, ante su materialización, podrían presentarse efectos significativos ante la emisión de conceptos que no se ajusten adecuadamente a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afectación reputacional por sanción disciplinaria por parte de entes de Control, debido a  la supervisión inadecuada para adelantar el proceso de liquidación de los contratos o convenios que así lo requieran"/>
    <s v="- Dirección de Contratación_x000a_- Director(a) de Contratación_x000a_- Director(a) de Contratación_x000a__x000a__x000a__x000a__x000a__x000a__x000a_- Dirección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afectación reputacional por sanción disciplinaria por parte de entes de Control, debido a  la supervisión inadecuada para adelantar el proceso de liquidación de los contratos o convenios que así lo requieran,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Contratación"/>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s v="-"/>
    <s v="-"/>
    <s v="Posibilidad de afectación económica (o presupuestal) por fallos judiciales y/o sanciones de entes de control, debido a incumplimiento legal en la aprobación del perfeccionamiento y ejecución contractual "/>
    <x v="0"/>
    <s v="Ejecución y administración de procesos"/>
    <x v="10"/>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oderado (3)"/>
    <s v="Mayor (4)"/>
    <s v="Leve (1)"/>
    <s v="Leve (1)"/>
    <s v="Menor (2)"/>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 2 El procedimiento de Gestión de Garantías Contractuales 4231000-PR-347, indica que el profesional de la Dirección de Contratación autorizado (a) por el Director(a) de Contratación, cada vez que se requiera gestionar una garantía contractual, revisa que_x000a_Descripción_x0009_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 Tipo: Preventivo Implementación: Manual_x000a_- 3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
    <s v="-"/>
    <s v="01/02/2024_x000a_01/02/2024_x000a__x000a__x000a__x000a__x000a__x000a__x000a__x000a__x000a__x000a__x000a__x000a__x000a__x000a__x000a__x000a__x000a__x000a_"/>
    <s v="31/12/2024_x000a_31/12/2024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 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s v="-"/>
    <s v="-"/>
    <s v="Posibilidad de afectación reputacional por sanción de un ente de control o regulador, debido a errores (fallas o deficiencias) en la generación de la cuenta mensual de almacén con destino a la Subdirección Financiera."/>
    <x v="0"/>
    <s v="Ejecución y administración de procesos"/>
    <x v="12"/>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Baja (2)"/>
    <n v="0.4"/>
    <s v="Leve (1)"/>
    <s v="Leve (1)"/>
    <s v="Menor (2)"/>
    <s v="Leve (1)"/>
    <s v="Menor (2)"/>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significativos, en el pago de indemnizaciones por acciones legales en los procesos disciplinarios."/>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Riesgo de Posibilidad de afectación reputacional por sanción de un ente de control o regulador, debido a errores (fallas o deficiencias) en la generación de la cuenta mensual de almacén con destino a la Subdirección Financiera., actualizado."/>
    <d v="2023-12-07T00:00:00"/>
    <s v="_x000a_Análisis antes de controles_x000a__x000a__x000a_"/>
    <s v="Se ajustó el número de veces que se ejecutó la actividad clave asociada al riesgo, en el periodo de un (1) añ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s v="-"/>
    <s v="-"/>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x v="12"/>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 Tipo: Preventivo Implementación: Manual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 Tipo: Preventivo Implementación: Manual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 Tipo: Detectivo Implementación: Manual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 Tipo: Detectivo Implementación: Manual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  Tipo: Preventivo Implementación: Manual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Actualizar el procedimiento PR-148 Ingreso o entrada de bienes con respecto a la revisión de controles definidos y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riesgo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Riesg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s v="-"/>
    <s v="-"/>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x v="12"/>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 Tipo: Preventivo Implementación: Manual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 Tipo: Detectivo Implementación: Manual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 Tipo: Preventivo Implementación: Manual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 Tipo: Preventivo Implementación: Manual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los procedimientos PR-235 Control y Seguimiento con respecto a los controles definidos y las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_x000a__x000a__x000a__x000a__x000a__x000a__x000a_- Actualizar el riesgo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 Subdirección de Servicios Administrativos_x000a_- Subdirector(a) de Servicios Administrativos_x000a_- Subdirector(a) de Servicios Administrativos_x000a__x000a__x000a__x000a__x000a__x000a__x000a_- Subdirección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Riesg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componente): Sedes adecuadas."/>
    <s v="-"/>
    <s v="-"/>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x v="12"/>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7873 Fortalecimiento de la capacidad institucional de la Secretaría General"/>
    <s v="Alta (4)"/>
    <n v="0.8"/>
    <s v="Menor (2)"/>
    <s v="Mayor (4)"/>
    <s v="Menor (2)"/>
    <s v="Moderado (3)"/>
    <s v="Moderado (3)"/>
    <s v="Menor (2)"/>
    <s v="Mayor (4)"/>
    <n v="0.8"/>
    <s v="Alto"/>
    <s v="El proceso estima que el riesgo se ubica en una zona alta, debido a que la frecuencia con la que se realizó la actividad clave asociada al riesgo se presentó 1457 veces en el último año, sin embargo, ante su materialización, podrían presentarse efectos significativos, en el pago de indemnizaciones por acciones legales en los procesos disciplinarios."/>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 Tipo: Preventivo Implementación: Manual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  Tipo: Preventivo Implementación: Manual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 Tipo: Preventivo Implementación: Manual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 Tipo: Preventivo Implementación: Manual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tectivo Implementación: Manual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tectivo Implementación: Manual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Tipo: Detectivo Implementación: Manu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Tipo: Correctivo Implementación: Manual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ctualizar el procedimiento PR-379 Mantenimiento de Equipos con respecto condiciones generales y revisión de controles definido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n v="33"/>
  </r>
  <r>
    <s v="Gestión de Recursos Físicos"/>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Ejecutar tareas del mantenimiento de la infraestructura tecnológica. _x000a_Fase (actividad): Actualizar y ampliar los servicios tecnológicos de la Secretaria General y Optimizar sistemas de información y de gestión de datos de la Secretaria General"/>
    <s v="-"/>
    <s v="-"/>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x v="0"/>
    <s v="Fallas tecnológicas"/>
    <x v="13"/>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7872 Transformación digital y gestión TIC"/>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el pago de indemnizaciones por acciones legales en los procesos disciplinarios."/>
    <s v="- 1  El procedimiento 2213200-PR-104_x0009_Mantenimiento de la Infraestructura Tecnológica PC#6 indica que Profesional de la Oficina TIC asignado, autorizado(a) por Jefe de la Oficina de Tecnologías de la información y las comunicaciones, Cada vez que se ejecute el mantenimiento_x0009_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miento ejecutado. Tipo: Preventivo Implementación: Manual_x000a_- 2  El procedimiento 2213200-PR-104_x0009_Mantenimiento de la Infraestructura Tecnológica PC#6 indica que Profesional de la Oficina TIC asignado, autorizado(a) por Jefe de la Oficina de Tecnologías de la información y las comunicaciones, Cada vez que se ejecute el mantenimiento_x0009_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miento ejecut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 Recursos Fí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actualizado."/>
    <d v="2023-12-07T00:00:00"/>
    <s v="_x000a_Análisis antes de controles_x000a__x000a__x000a_"/>
    <s v="Se ajustó el número de veces que se ejecutó la actividad clave asociada al riesgo, en el periodo de un (1) año."/>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s v="-"/>
    <s v="-"/>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x v="12"/>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Realizar una campaña de comunicación interna enfocada en las solicitudes que se pueden atender con los recursos de la caja menor_x000a__x000a__x000a__x000a__x000a__x000a__x000a__x000a__x000a__x000a__x000a__x000a__x000a__x000a__x000a__x000a__x000a__x000a__x000a_"/>
    <s v="- Profesionales Subdirección de Servicios Administrativos_x000a__x000a__x000a__x000a__x000a__x000a__x000a__x000a__x000a__x000a__x000a__x000a__x000a__x000a__x000a__x000a__x000a__x000a__x000a_"/>
    <s v="-"/>
    <s v="-"/>
    <s v="01/04/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3-12-04T00:00:00"/>
    <s v="_x000a__x000a__x000a__x000a_Tratamiento del riesgo"/>
    <s v="Se incluye acción de tratamiento para el riesgo."/>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s v="-"/>
    <s v="-"/>
    <s v="Posibilidad de afectación reputacional por pérdida de credibilidad en la atención a las solicitudes de servicios administrativos, debido a errores (fallas o deficiencias) en la prestación de servicios administrativos."/>
    <x v="0"/>
    <s v="Ejecución y administración de procesos"/>
    <x v="12"/>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Falta de articulación de la Gestión Documental con las áreas que impactan el proceso.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 Tipo: Preventivo Implementación: Manual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 Tipo: Detectivo Implementación: Manual_x000a_- 3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 5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Detectivo_x000a_- Preventivo_x000a__x000a__x000a__x000a__x000a__x000a__x000a__x000a__x000a__x000a__x000a__x000a__x000a__x000a__x000a_"/>
    <s v="25%_x000a_15%_x000a_25%_x000a_1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30%_x000a_40%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46719999999999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3-12-04T00:00:00"/>
    <s v="_x000a_Análisis antes de controles_x000a__x000a__x000a_Tratamiento del riesgo"/>
    <s v="Se elimina PC 3 correspondiente a la encuesta de satisfacción dado que no se realiza. _x000a_Se elimina la acción de contingencia asociada a la encuesta."/>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s v="-"/>
    <s v="-"/>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x v="14"/>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Leve (1)"/>
    <s v="Leve (1)"/>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Notificar a la instancia o autoridad competente para que se tomen las medidas pertinentes._x000a_- Actualizar el mapa de riesgos Gestión de Servicios Administrativos y Tecnológicos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Subdirector(a) de Gestión Documental_x000a_- Subdirector(a) de Gestión Documental_x000a_- Subdirector(a) de Gestión Documental_x000a_- Subdirector(a) de Gestión Documental_x000a_- Subdirector(a) de Gestión Documental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_x000a_- Instrumento actualizado TRD_x000a_- Memorando  de reporte a la Oficina de Control Interno_x000a_- Notificación a la autoridad competente_x000a_- Mapa de riesgos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3-12-04T00:00:00"/>
    <s v="Identificación del riesgo_x000a_Análisis antes de controles_x000a__x000a__x000a_Tratamiento del riesgo"/>
    <s v="Se ajustaron las causas internas y se agrego una acción de tratamiento para la vigencia 2024_x000a_Se ajustó los centros de costo de los documentos asociados a las actividades de control del riesgo_x000a_Se incluye acción de tratamiento para el riesgo."/>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s v="-"/>
    <s v="-"/>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x v="14"/>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42333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 Tipo: Preventivo Implementación: Manual_x000a_- 2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3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B262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3-12-04T00:00:00"/>
    <s v="_x000a_Análisis antes de controles_x000a__x000a__x000a_"/>
    <s v="Se ajusta los centros de costo de los documentos asociados a las actividades de control del riesgo"/>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s v="-"/>
    <s v="-"/>
    <s v="Posibilidad de afectación reputacional por inconsistencias en los planes o instrumentos archivísticos, debido a errores (fallas o deficiencias) en la aplicación de los lineamientos  para su implementación o actualización."/>
    <x v="0"/>
    <s v="Ejecución y administración de procesos"/>
    <x v="14"/>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                                                                                                                                                                                                                                                            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_x000a_- Memorando de solicitud de Transferencia documental_x000a_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3-12-04T00:00:00"/>
    <s v="_x000a_Análisis antes de controles_x000a__x000a__x000a_"/>
    <s v="Se actualiza el número de veces que se aplica la actividad de control frente al riesgo."/>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
    <s v="-"/>
    <s v="-"/>
    <s v="Posibilidad de afectación reputacional por hallazgos de auditoría interna o externa, debido a supervisión inadecuada en el desarrollo de soluciones tecnológicas"/>
    <x v="0"/>
    <s v="Ejecución y administración de procesos"/>
    <x v="13"/>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No aplica"/>
    <s v="Baja (2)"/>
    <n v="0.4"/>
    <s v="Menor (2)"/>
    <s v="Menor (2)"/>
    <s v="Menor (2)"/>
    <s v="Leve (1)"/>
    <s v="Leve (1)"/>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4204000-PR-106 PC#4 (Clarificar requerimientos) indica que el Profesional de la Oficina TIC asignado, autorizado(a) por El Jefe de la Oficina de Tecnologías de la Información y las Comunicaciones. Cada vez que se reciba una solicitud de requerimiento verifica que el requerimiento realizado sea claro, pertinente, y viable técnica y funcionalmente. La fuente de información utilizada es el formato Solicitud de requerimientos Recepción Documentación Software 4204000-FT-744.  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 Tipo: Preventivo Implementación: Manual_x000a_- 2. El procedimiento Análisis, Diseño, desarrollo e implementación de soluciones 4204000-PR-106 PC#7 (Realizar seguimiento a la solución o requerimiento interno)  indica que el Profesional de la Oficina TIC asignado, autorizado(a) por El Jefe de la Oficina de Tecnologías de la Información y las Comunicaciones. Periódicamente según lo definido en el plan de trabajo o cronograma (semanal, cada dos semanas o mínimo mensualmente) realiza el seguimiento verificando el avance de la solución o requerimiento interno de acuerdo a lo programado.  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 De lo contrario, procede a registrar los avances a conformidad en las actas o informes de avance en la herramienta REDMINE. Tipo: Detectivo Implementación: Manual_x000a_- 3. El procedimiento Análisis, Diseño, desarrollo e implementación de soluciones 4204000-PR-106 PC#8 (Entregar y Revisar la solución o requerimiento)indica que el profesional de la OTIC asignado y/o Profesionales de las  dependencias Funcionales asignado, autorizado(a) por El Jefe de la Oficina de Tecnologías de la Información y las Comunicacion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 El equipo responsable del desarrollo de la solución y/o requerimiento realiza la entrega conforme a lo establecido en la Guía Metodológica para el desarrollo y mantenimiento de soluciones de software 4204000-GS-108. La(s) fuente(s) de información utilizada (s) es (son): la Solicitud de requerimientos 4204000-FT-264 y adicionalmente se revisa:_x000a_1.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2.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3.Para el desarrollo interno de software (con recursos propios de la OTIC – infraestructura e ingenieros de planta y/o contratistas): autorización expresa por parte del área funcional solicitante para la puesta en producción del desarrollo terminado, bien sea esta mediante memorando o correo electrónico y el documento 4204000-FT-1121 Solicitud de Cambios FRC y el Análisis de impacto donde se indican los pasos para su puesta en ambiente productivo._x000a_En caso de evidenciar observaciones, desviaciones o diferencias el profesional de la OTIC asignado, procede a remitir correo electrónico al equipo de trabajo involucrado en el desarrollo de la solución para que se subsanen los documentos de la entrega. De lo contrario se remite correo electrónico al equipo de trabajo involucrado en el desarrollo de la solución y/o requerimiento informando la conformidad de la documentación entregada.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servicios administrativos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79999999999999"/>
    <s v="Menor (2)"/>
    <n v="0.30000000000000004"/>
    <s v="Bajo"/>
    <s v="La valoración del riesgo después de controles quedó en escala de probabilidad MUY BAJA y en impacto LEVE, toda vez que se incluyeron actividades de control con solidez fuerte, lo que minimiza la materialización del riesgo. Continúa ubicado en zona resultante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riesgo Posibilidad de afectación reputacional por hallazgos de auditoría interna o externa, debido a supervisión inadecuada en el desarrollo de soluciones tecnológicas"/>
    <s v="-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Riesgo de Posibilidad de afectación reputacional por hallazgos de auditoría interna o externa, debido a supervisión inadecuada en el desarrollo de soluciones tecnológicas, actualizado."/>
    <d v="2023-12-04T00:00:00"/>
    <s v="Identificación del riesgo_x000a_Análisis antes de controles_x000a__x000a_Evaluación de controles_x000a_"/>
    <s v="Se cambia la calificación de la probabilidad e impacto en consecuencia cambio la valoración del riesgo antes y después de controles._x000a_Se modifican los controles asociados al proceso de la Secretaría General."/>
    <m/>
    <m/>
    <m/>
    <m/>
    <m/>
    <m/>
    <m/>
    <m/>
    <m/>
    <m/>
    <m/>
    <m/>
    <m/>
    <m/>
    <m/>
    <m/>
    <m/>
    <m/>
    <m/>
    <m/>
    <m/>
    <m/>
    <m/>
    <m/>
    <m/>
    <m/>
    <m/>
    <m/>
    <m/>
    <m/>
    <m/>
    <m/>
    <m/>
    <n v="33"/>
  </r>
  <r>
    <s v="Gestión de Servicios Administrativos y Tecnológicos"/>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Producto): Servicios de Información para la implementación de la Estrategia de Gobierno digital - Proyecto de inversión 7872 &quot;Transformación Digital y gestión TIC &quot;"/>
    <s v="-"/>
    <s v="-"/>
    <s v="Posibilidad de afectación reputacional por baja disponibilidad de los servicios tecnológicos, debido a errores (fallas o deficiencias) en la administración y gestión de los recursos de infraestructura tecnológica"/>
    <x v="0"/>
    <s v="Fallas tecnológicas"/>
    <x v="13"/>
    <s v="- Incumplimientos en ejecución de contratos de mantenimiento de la Infraestructura tecnológica._x000a_- Deficiencia en la atención del servicio de mesa de ayuda._x000a_- Falla en los equipos que soportan Infraestructura tecnológica._x000a_- Obsolescencia tecnológica._x000a__x000a__x000a__x000a__x000a__x000a_"/>
    <s v="- Falta de continuidad del personal por cambios de gobierno._x000a_- Ataques cibernéticos.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7872 Transformación digital y gestión TIC"/>
    <s v="Media (3)"/>
    <n v="0.6"/>
    <s v="Menor (2)"/>
    <s v="Menor (2)"/>
    <s v="Leve (1)"/>
    <s v="Leve (1)"/>
    <s v="Leve (1)"/>
    <s v="Leve (1)"/>
    <s v="Menor (2)"/>
    <n v="0.4"/>
    <s v="Moderado"/>
    <s v="La valoración del riesgo antes de control quedó en escala de probabilidad por frecuencia &quot;MEDIA&quot; y continúa de impacto MENOR, toda vez que afecta los aspectos: financiero bajo, indisponibilidad de la información lo que lo continúa ubicando al riesgo en zona resultante  MODERADO."/>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Tipo: Preventivo Implementación: 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Tipo: Preventivo Implementación: Manual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Tipo: Preventivo Implementación: 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 Tipo: Preventivo Implementación: 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 Tipo: Detectivo Implementación: Manual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Tipo: Detectivo Implementación: 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_x000a_ _x000a_La fuente de información es el Sistema de Gestión de Servicios y el Informe del Sistema de Gestión de Servicios y de los planes de acción propuestos._x000a_ _x000a_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_x000a_ _x000a_NOTA: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de servicios administrativ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enor (2)"/>
    <n v="0.30000000000000004"/>
    <s v="Bajo"/>
    <s v="La valoración del riesgo después de controles quedó en MUY BAJA  y de  impacto MENOR, toda vez que se incluyeron actividades de control con solidez fuerte lo que minimiza la materialización del riesgo, y lo ubica en  zona resultante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actualizado."/>
    <d v="2023-12-04T00:00:00"/>
    <s v="Identificación del riesgo_x000a_Análisis antes de controles_x000a__x000a__x000a_"/>
    <s v="Se realiza el ajuste las perspectivas del impacto del riesgo_x000a_Se realiza cambia centros de costo de los documentos asociados a las actividades de control."/>
    <m/>
    <m/>
    <m/>
    <m/>
    <m/>
    <m/>
    <m/>
    <m/>
    <m/>
    <m/>
    <m/>
    <m/>
    <m/>
    <m/>
    <m/>
    <m/>
    <m/>
    <m/>
    <m/>
    <m/>
    <m/>
    <m/>
    <m/>
    <m/>
    <m/>
    <m/>
    <m/>
    <m/>
    <m/>
    <m/>
    <m/>
    <m/>
    <m/>
    <n v="33"/>
  </r>
  <r>
    <s v="Gestión del Conocimiento"/>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s v="-"/>
    <s v="-"/>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x v="15"/>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Leve (1)"/>
    <s v="Menor (2)"/>
    <s v="Menor (2)"/>
    <s v="Leve (1)"/>
    <s v="Moderado (3)"/>
    <s v="Menor (2)"/>
    <s v="Moderado (3)"/>
    <n v="0.6"/>
    <s v="Moderado"/>
    <s v="Se determina probabilidad media, teniendo en cuenta que el nivel de ejecución de la actividad es de 68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2210111-PR-263), actividad 2, indica que el profesional de la Oficina Asesora de Planeación, autorizado(a) por el (la) Jefe de la Oficina Asesora de Planeación, cada vez que se recibe una solicitud de elaboración o actualización de la ficha técnica por parte del proceso, revisa la información contenida en la ficha técnica de encuesta verificando que cumpla con los criterios de validez estadística y la metodología establecidos en el formato ficha técnica de encuesta 4202000-FT-723,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es(son) la(s) ficha(s) técnica(s) registrada(s) en la plataforma DARUMA. En caso de evidenciar observaciones, desviaciones o diferencias, se regresa la ficha técnica de encuesta 4202000-FT-723 registrada en la plataforma DARUMA para ajustes o comentarios. De lo contrario, continua con la actividad Nro. 3. Queda como evidencia el registro de la revisión metodológica de la ficha técnica en la plataforma DARUMA y la ficha técnica de encuesta 4202000-FT-723. Tipo: Preventivo Implementación: Manual_x000a_- 2 El procedimiento Elaboración y análisis de encuestas (2210111-PR-263), actividad 6, indica que el profesional de la Oficina Asesora de Planeación, autorizado(a) por el (la) Jefe de la Oficina Asesora de Planeación, cada vez que cargue un cuestionario en el módulo de encuesta de la plataforma DAURMA por parte del proceso, valida que la encuesta responda a los criterios establecidos en la ficha técnica de encuesta de satisfacción, y verifica la consistencia de las preguntas y opciones de respuesta. La(s) fuente(s) de información utilizadas es(son) la ficha técnica de encuesta registrada en la plataforma DARUMA. En caso de evidenciar observaciones, desviaciones o diferencias, envía un correo electrónico al profesional del proceso, indicando que se identificaron ajustes para aplicar al cuestionario y se devuelve a la actividad ID5. Queda como evidencia el cuestionario de prueba diligenciado en el Módulo Encuestas de la plataforma Daruma y el correo electrónico con ajustes al cuestionario. De lo contrario, continua con la actividad ID7. Queda como evidencia el cuestionario de prueba diligenciado en el Módulo Encuestas de la plataforma Daruma y el correo electrónico con aprobación del cuestionario. Tipo: Detectivo Implementación: Manual_x000a_- 3 El procedimiento Elaboración y análisis de encuestas (2210111-PR-263), actividad 10, indica que el profesional de la Oficina Asesora de Planeación, autorizado(a) por el (la) Jefe de la Oficina Asesora de Planeación, cada vez que se recibe una solicitud de revisión del informe por parte del proceso, revisa teniendo en cuenta lo establecido en la Guía básica para la elaboración de informe de resultados de encuestas de satisfacción 4202000- GS-097, la ficha técnica de encuesta y el cuestionario vigente, del que se puede establecer que cumple o no con los requisitos, o que por los niveles de satisfacción alcanzados en las encuestas se requiere o no la formulación de acciones, lo cual también debe ser indicado en el memorando electrónico. La(s) fuente(s) de información utilizadas es(son) informe enviado a la Oficina Asesora de Planeación a través del aplicativo SIGA. En caso de evidenciar observaciones, desviaciones o diferencias, se remiten los comentarios a los que haya lugar y regresa a la actividad ID8. Queda como evidencia el Memorando 2211600-FT-011 de no aprobación del informe, indicando la formulación de planes de mejoramiento (si aplica). De lo contrario, informa sobre la aprobación y archiva el documento de acuerdo con el procedimiento establecido en la entidad para tal efecto y continua en la actividad ID11. Queda como evidencia el Memorando 2211600-FT-011 de aprobación del informe, indicando la formulación de planes de mejoramiento (si aplic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33749999999999997"/>
    <s v="Bajo"/>
    <s v="Se determina la probabilidad de ocurrencia de este riesgo como muy bajo, teniendo en cuenta que se definieron 3 controles (1 preventivo) (2 detec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3-12-15T00:00:00"/>
    <s v="_x000a__x000a_Establecimiento de controles_x000a__x000a_"/>
    <s v="Se actualizaron los controles debido a la actualización del procedimiento Elaboración y  análisis de encuestas (4202000-PR-214). _x000a_"/>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s v="-"/>
    <s v="-"/>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x v="16"/>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480 veces en el último año, sin embargo, ante su materialización, podrían presentarse efectos significativos, en la imagen de la entidad a nivel local."/>
    <s v="- 1 El Procedimiento (2211300-PR-168) Gestión de Situaciones Administrativas indica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2211300-PR-168)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y detectiv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s v="-"/>
    <s v="-"/>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x v="16"/>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Menor (2)"/>
    <s v="Leve (1)"/>
    <s v="Leve (1)"/>
    <s v="Leve (1)"/>
    <s v="Leve (1)"/>
    <s v="Leve (1)"/>
    <s v="Menor (2)"/>
    <n v="0.4"/>
    <s v="Moderado"/>
    <s v="El proceso estima que el riesgo se ubica en una zona moderada, debido a que la frecuencia con la que se realizó la actividad clave asociada al riesgo se presentó 90 veces en el último año, sin embargo, ante su materialización, podrían presentarse efectos significativos, en el pago de sanciones económicas a favor del/de la exservidor/a de acuerdo fallos judiciales._x0009__x0009_"/>
    <s v="- 1 El procedimiento (2211300-PR-221) Gestión Organizacional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 3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 el(la) servidor(a) sobre las diferencias y observaciones identificadas. De lo contrario, se proyecta el Acto administrativo Resolución (4203000-FT-997) por medio de la cual se desvincula un(a) servidor(a) de la Secretaría General de la Alcaldía Mayor de Bogotá, D.C.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 Tipo: Correctivo Implementación: Manu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3-12-13T00:00:00"/>
    <s v="_x000a_Análisis antes de controles_x000a_Establecimiento de controles_x000a__x000a_Tratamiento del riesgo"/>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detectivo y correctivo._x000a_Se ajustó la redacción de las acciones de contingencia."/>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s v="-"/>
    <s v="-"/>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x v="16"/>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387 veces en el último año, sin embargo, ante su materialización, podrían presentarse efectos significativos, en la imagen de la entidad a nivel local."/>
    <s v="- 1 El procedimiento (2211300-PR-163) Gestión de Bienestar e Incentivos indica que el Profesional Especializado o Universitario de la Dirección de Talento Humano, autorizado(a) por el(la) Directora(a) Técnico(a) de Talento Humano, mensualmente verifica la información que responde a la ejecución de lo planeado dentro del cronograma del Plan Institucional de Bienestar Social e Incentivos – PIB y causas de no cumplimiento para plantear acciones de mejora y las remite al(la) Director(a) Técnico(a) de la Dirección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las) servidores(as), registros fotográficos, videos, memorias, grabaciones por medio de la herramienta Teams y demás medios audiovisuales que evidencien la ejecución de encuentros, capacitaciones y demás espacios celebrados con los(las) servidores(as) públicos(as) de la entidad. En caso de evidenciar observaciones, desviaciones o diferencias, el(la) Director(a) Técnico(a) de la Dirección de  Talento Humano o quien este(a) designe por competencia, debe notificar a través de correo electrónico al Profesional Especializado o Universitario líder del procedimiento de Gestión de Bienestar e Incentivos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Bienestar Social e Incentivos - PIB. Tipo: Preventivo Implementación: Manual_x000a_- 2 El procedimiento (2211300-PR-164) Gestión de la Formación y la Capacitación indica que el Profesional Especializado o  Universitario de la Dirección de Talento Humano, autorizado(a) por el(la) Directora(a) Técnico(a) de la Dirección de Talento Humano, mensualmente verifica la ejecución de lo planeado dentro del cronograma del Plan Institucional de Capacitación - PIC y causas de no cumplimiento para plantear acciones de mejora  y las remite a el(la) Director(a) Técnico(a) de la Dirección de Talento Humano o a quien este(a)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as) públicos(a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Universitario líder del procedimiento de Gestión de la Formación y la Capacitación a través de correo electrónico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Capacitación - PIC.. Tipo: Preventivo Implementación: Manual_x000a_- 3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Preventivo Implementación: Manual_x000a_- 4 El procedimiento (2211300-PR-163) Gestión de Bienestar e Incentivos indica que el Profesional Especializado o Universitario de Talento Humano, autorizado(a) por el(la) Director(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Acta subcomité de autocontrol (4201000-FT-281) y notificar al Director(a) Técnico(a) de Talento Humano a través del subcomité de autocontrol de la dependencia. De lo contrario, queda como evidencia ficha de indicador de gestión definido por el proceso de Gestión del Talento Humano por el cual se dé cuenta de la ejecución del Plan Estratégico de Talento Humano, que incluye el Plan de Bienestar Social e Incentivos. Tipo: Detectivo Implementación: Manual_x000a_- 5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 6 El procedimiento (4232000-PR-372) Gestión de Peligros, Riesgos y Amenazas indica que el Profesional  Universitario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l (a la) Director(a) Técnico(a) de Talento Humano a través del subcomité de autocontrol de la dependencia. De lo contrario, queda como evidencia Acta subcomité de autocontrol (4201000-FT-281), que incluye el informe de Plan de Seguridad y Salud en el Trabajo. Tipo: Detectivo Implementación: Manual_x000a_- 7 El procedimiento (2211300-PR-164)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las) servidores(as) públicos de la entidad, evaluaciones de conocimiento, informes sobre el alcance e impacto de los objetivos propuestas en la actividad. En caso de evidenciar observaciones, desviaciones o diferencias, se deben consignar en el informe del Plan Institucional de Capacitación – PIC que quedará incluido en el Acta subcomité de autocontrol (4201000-FT-281) y notificar a el(la) Director(a) Técnico(a) de Talento Humano a través del subcomité de autocontrol de la dependencia. De lo contrario, queda como evidencia Acta subcomité de autocontrol (4201000-FT-281), que incluye el informe de Plan Institucional de Capacitación. Tipo: Detectivo Implementación: Manual. _x000a_- 8 El procedimiento (2211300-PR-163)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s) del sector público. En caso de evidenciar observaciones, desviaciones o diferencias, se deben notificar al Profesional Especializado o Universitario de Talento Humano responsable de la formulación del Plan Institucional de Bienestar Social e Incentivos - PIB,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 Tipo: Detectivo Implementación: Manual. _x000a_- 9 El procedimiento (2211300-PR-164)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 Tipo: Preventivo Implementación: Manual_x000a_- 10 El procedimiento (2211300-PR-221)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En caso de evidenciar observaciones, desviaciones o diferencias, se debe notificar al Profesional Especializado o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 Tipo: Preventivo Implementación: Manual_x000a_- 11 El procedimiento (4232000-PR-372) Gestión de Peligros, Riesgos y Amenazas indica que el Profesional Universitario de Talento Humano, indica que el(la) Director(a) Técnico(a) de Talento Humano, autorizado(a) por el(la) Secretario(a) General, anualmente verifica que la formulación del Plan de Seguridad y Salud en el Trabajo esté formulada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Tipo: Preven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Detectivo_x000a_- Detectivo_x000a_- Detectivo_x000a_- Detectivo_x000a_- Preventivo_x000a_- Preventivo_x000a_- Preventivo_x000a__x000a__x000a__x000a__x000a__x000a__x000a__x000a__x000a_"/>
    <s v="25%_x000a_25%_x000a_25%_x000a_15%_x000a_15%_x000a_15%_x000a_15%_x000a_15%_x000a_25%_x000a_25%_x000a_2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30%_x000a_30%_x000a_30%_x000a_30%_x000a_40%_x000a_40%_x000a_40%_x000a__x000a__x000a__x000a__x000a__x000a__x000a__x000a__x000a_"/>
    <s v="- 1 El mapa de riesgos del proceso de Gestión del Talento Humano indica que el(la) Director(a) Técnico(a) de Talento Humano y Profesional Especializado o Universitario de la Dirección de Talento Humano, autorizado(a) por el  Manual Específico de Funciones y Competencias Laborales y por el Director(a) Técnico(a) de la Dirección Talento Humano, respectivamente, cada vez que se identifique la materialización del riesgo analizan  la pertinencia sobre la reprogramación en la próxima vigencia de la(s) actividad(es) del Plan Estratégico de Talento Humano no cumplidas.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reprograma la(s) actividad(es) no ejecutadas del Plan Estratégico de Talento Humano en la siguiente vigencia, en caso que aplique de acuerdo al resultados de los análisis al resp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riesgo Posibilidad de afectación reputacional por quejas interpuestas por los/as servidores/as públicos/as de la entidad, debido a incumplimiento parcial de compromisos  en la ejecución de las actividades establecidas en el Plan Estratégico de Talento Humano"/>
    <s v="- Dirección de Talento Humano_x000a_- Profesional Especializado o Universitario de la Dirección de Talento Humano. _x000a_- Director(a) Técnico(a) de la Dirección de Talento Humano y Profesional Especializado o Universitari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Riesgo de Posibilidad de afectación reputacional por quejas interpuestas por los/as servidores/as públicos/as de la entidad, debido a incumplimiento parcial de compromisos  en la ejecución de las actividades establecidas en el Plan Estratégico de Talento Humano, actualizado."/>
    <d v="2023-12-13T00:00:00"/>
    <s v="_x000a_Análisis antes de controles_x000a_Establecimiento de controles_x000a_Evaluación de controles_x000a_"/>
    <s v="Se ajustó la valoración de la probabilidad frente a la frecuencia y número de veces en que se ejecutó la actividad clave asociada al riesgo en el último año. Así mismo, se ajustó la explicación de la valoración obtenida antes de controles._x000a_Se incorporaron nuevos controles detectivos y preventivos._x000a_Se ajustó la explicación de la valoración obtenida después de controles._x000a_"/>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s v="-"/>
    <s v="-"/>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x v="16"/>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Gestión Organizacional indica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2211300-PR-221) Gestión Organizacional indica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22113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 Tipo: Preventivo Implementación: Manual_x000a_- 3 El procedimiento (2211300-PR-221) Gestión Organizacional indica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
    <s v="-"/>
    <s v="15/02/2024_x000a_15/02/2024_x000a__x000a__x000a__x000a__x000a__x000a__x000a__x000a__x000a__x000a__x000a__x000a__x000a__x000a__x000a__x000a__x000a__x000a_"/>
    <s v="31/12/2024_x000a_31/12/2024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3-12-13T00:00:00"/>
    <s v="_x000a__x000a_Establecimiento de controles_x000a__x000a_Tratamiento del riesgo"/>
    <s v="Se ajustó la redacción de las actividades de control preventivo y detectivo._x000a_Se retiró control detectivo # 5 por encontrarse duplicado.._x000a_Se definieron acciones de tratamiento para la vigencia  2024."/>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s v="-"/>
    <s v="-"/>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x v="16"/>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
    <s v="-"/>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 de Talento Humano o quien se designe por competencia._x000a_- Director(a) Técnico(a) de la Dirección de Talento Humano y Profesional Especializado o Universitario de la Dirección de Talento Humano._x000a_- Director(a) Técnico(a) de la Dirección de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s v="-"/>
    <s v="-"/>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x v="16"/>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4232000-PR-372) Gestión de Peligros, Riesgos y Amenazas indica que el Profesional Universitario de Talento Humano, autorizado(a) por el(la) Director(a) Técnico(a) de la Dirección de Talento Humano, anualmente o cada que se presente un cambio normativo verifica la expedición de normatividad en materia de seguridad y salud en el trabajo que impactan al Sistema de Gestión de Seguridad y Salud en el Trabajo. La(s) fuente(s) de información utilizadas es(son) las normas expedidas tanto por Gobierno Nacional como Distrital en materia de seguridad y salud en el trabajo. En caso de evidenciar observaciones, desviaciones o diferencias, en las que la entidad venga incurriendo frente a nuevas disposiciones normativas, el Profesional Universitario de la Dirección de Talento Humano notifica a través de correo electrónico al(la) Director(a) Técnico(a) de la Dirección de Talento Humano, para realizar los ajustes a que haya lugar desde el Sistema de Gestión de Seguridad y Salud en el Trabajo y actualiza la Matriz Legal del Seguridad y Salud en el Trabajo. De lo contrario, queda como evidencia la Matriz Legal de Seguridad y Salud en el Trabajo actualizada. Tipo: Preventivo Implementación: Manual_x000a_- 2 El procedimiento (2211300-PR-166) Gestión de la Salud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2211300-PR-166) Gestión de la Salud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Corr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3-12-13T00:00:00"/>
    <s v="_x000a__x000a_Establecimiento de controles_x000a_Evaluación de controles_x000a_"/>
    <s v="Se ajustó en la redacción de las actividades de control de tipo preventivo y detectivo, así mismo, la frecuencia del control preventivo 1.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s v="-"/>
    <s v="-"/>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x v="16"/>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Menor (2)"/>
    <s v="Menor (2)"/>
    <s v="Leve (1)"/>
    <s v="Leve (1)"/>
    <s v="Leve (1)"/>
    <s v="Leve (1)"/>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74)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2211300-PR-174 - Gestión de Relaciones Laborales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en la redacción de las actividades de control preventivo y detectivo."/>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s v="-"/>
    <s v="-"/>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x v="16"/>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z en el último año, sin embargo, ante su materialización, podrían presentarse efectos significativos, en la imagen de la entidad a nivel local."/>
    <s v="- 1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 y validar, por parte de la Mesa Técnica de Apoyo en Teletrabajo, si hay lugar a la terminación del reconocimiento como teletrabajador(a) a el(a) servidor(a) público(a,) acción que debe quedar registrada en el Acta (4233300-FT-008) de la sesión de la Mesa Técnica de Apoyo en Teletrabajo. De lo contrario, queda como evidencia el registro Seguimiento Teletrabajo (4232000-FT-1167). Tipo: Preventivo Implementación: Manual_x000a_- 2 El procedimiento (2211300-PR-221) Gestión Organizacional indica que el(la) Director(a) Técnico(a) de Talento Humano, autorizado(a) por el  Manual Específico de Funciones y Competencias Laborales, bimestralmente revisa el estado de la ejecución de las actividades desarroll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responsable de su proyección deberá dar alcance al informe sobre la gestión adelantada desde el procedimiento de Gestión Organizacional a través de correo electrónico. De lo contrario, queda como evidencia el Acta subcomité de autocontrol (4201000-FT-281) que incluye el informe de la gestión adelantada desde el procedimiento de Gestión Organizacional. Tipo: Detectivo Implementación: Manual_x000a_- 3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y validar, por parte de la Mesa Técnica de Apoyo en Teletrabajo, si hay lugar a la terminación del reconocimiento como teletrabajador(a) a el(la) servidor(a) público(a), acción que debe quedar registrada en el Acta (4233300-FT-008) de la sesión de la Mesa Técnica de Apoyo en Teletrabajo. De lo contrario, queda como evidencia el registro Seguimiento Teletrabajo (4232000-FT-1167).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3-12-13T00:00:00"/>
    <s v="_x000a_Análisis antes de controles_x000a_Establecimiento de controles_x000a_Evaluación de controles_x000a_"/>
    <s v="Se ajustó la explicación de la valoración obtenida antes de controles._x000a_Se ajustó en la redacción de las actividades de control preventivo, detectivo y correctivo._x000a_Se ajustó la explicación de la valoración obtenida después de controles."/>
    <m/>
    <m/>
    <m/>
    <m/>
    <m/>
    <m/>
    <m/>
    <m/>
    <m/>
    <m/>
    <m/>
    <m/>
    <m/>
    <m/>
    <m/>
    <m/>
    <m/>
    <m/>
    <m/>
    <m/>
    <m/>
    <m/>
    <m/>
    <m/>
    <m/>
    <m/>
    <m/>
    <m/>
    <m/>
    <m/>
    <m/>
    <m/>
    <m/>
    <n v="33"/>
  </r>
  <r>
    <s v="Gestión del Talento Humano"/>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s v="-"/>
    <s v="-"/>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x v="16"/>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 de Talento Humano y el Profesional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y realizar seguimiento al cronograma 2024 para la realización de la  verificación de la completitud e idoneidad de los productos contenidos en los botiquines de las sedes de la Secretaría General de la Alcaldía Mayor de Bogotá, D.C._x000a__x000a__x000a__x000a__x000a__x000a__x000a__x000a__x000a__x000a__x000a__x000a__x000a__x000a__x000a__x000a__x000a__x000a__x000a_"/>
    <s v="- Profesional Universitario de la Dirección de Talento Humano._x000a__x000a__x000a__x000a__x000a__x000a__x000a__x000a__x000a__x000a__x000a__x000a__x000a__x000a__x000a__x000a__x000a__x000a__x000a_"/>
    <s v="-"/>
    <s v="-"/>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acciones de Comunicación Corporativa de la entidad."/>
    <s v="-"/>
    <s v="-"/>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x v="0"/>
    <s v="Ejecución y administración de procesos"/>
    <x v="17"/>
    <s v="- Respuestas a temáticas emergentes no previsibles dentro de la planeación de comunicaciones._x0009_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Menor (2)"/>
    <s v="Menor (2)"/>
    <s v="Menor (2)"/>
    <s v="Menor (2)"/>
    <s v="Menor (2)"/>
    <s v="Menor (2)"/>
    <n v="0.4"/>
    <s v="Moderado"/>
    <s v="El proceso estima que el riesgo se ubica en una zona moderada, debido a que la frecuencia con la que se realizó la actividad clave asociada al riesgo se presentó 1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 Tipo: Preventivo Implementación: Manual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 Tipo: Preventivo Implementación: Manual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 Tipo: Detectivo Implementación: Manual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 Tipo: Correctivo Implementación: Manual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 Tipo: Correctivo Implementación: Manual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 Tipo: Correctivo Implementación: Manual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265625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riesgo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s v="-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a_- Comunicaciones escritas._x000a_- Plan de Comunicaciones._x000a_- Estrategia de divulgación del Plan de Comunicaciones, implementada._x000a_- Campañas del Plan de Comunicaciones ejecutadas y reporte del Plan de Acción Institucional._x000a__x000a__x000a__x000a__x000a_-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
    <s v="-"/>
    <s v="-"/>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x v="0"/>
    <s v="Ejecución y administración de procesos"/>
    <x v="17"/>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Mayor (4)"/>
    <s v="Menor (2)"/>
    <s v="Menor (2)"/>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 Tipo: Preventivo Implementación: Manual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Preventivo Implementación: Manual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 Tipo: Correctivo Implementación: Manual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riesgo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s v="-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_x000a_- Información desactivada de las plataformas digitales_x000a_- Información ajustada para publicación_x000a_- Información publicada nuevamente en las plataformas digitales._x000a__x000a__x000a__x000a__x000a__x000a_-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acciones de comunicación hacia la ciudadanía.  _x000a_Fase (actividad): Desconocimiento de los intereses comunicacionales del ciudadano que genere barreras de identificación y comprensión de mensajes."/>
    <s v="-"/>
    <s v="-"/>
    <s v="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x v="0"/>
    <s v="Ejecución y administración de procesos"/>
    <x v="17"/>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7867 Generación de los lineamientos de comunicación del Distrito para construir ciudad y ciudadanía"/>
    <s v="Baja (2)"/>
    <n v="0.4"/>
    <s v="Leve (1)"/>
    <s v="Mayor (4)"/>
    <s v="Leve (1)"/>
    <s v="Lev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 Tipo: Preventivo Implementación: Manual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 Tipo: Preventivo Implementación: Manual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 Tipo: Preventivo Implementación: Manual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 Tipo: Preventivo Implementación: Manual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 Tipo: Correctivo Implementación: Manu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 Tipo: Correctivo Implementación: Manual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riesgo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s v="-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Oficina Consejería de Comunicaciones"/>
    <s v="- Reporte de monitoreo indicando la materialización del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s v="-"/>
    <s v="-"/>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x v="17"/>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Sin asociación"/>
    <s v="No aplica"/>
    <s v="Media (3)"/>
    <n v="0.6"/>
    <s v="Leve (1)"/>
    <s v="Moderado (3)"/>
    <s v="Moderado (3)"/>
    <s v="Moderado (3)"/>
    <s v="Moderado (3)"/>
    <s v="Moderado (3)"/>
    <s v="Moderado (3)"/>
    <n v="0.6"/>
    <s v="Moderado"/>
    <s v="El proceso estima que el riesgo se ubica en una zona moderada, debido a que la frecuencia con la que se realizó la actividad clave asociada al riesgo se presentó 11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 Tipo: Preventivo Implementación: Manual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 Tipo: Preventivo Implementación: Manual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e Comunicaciones_x000a_- El(la) servidor responsable de la información de la dependencia_x000a_- Los profesionales de las oficinas de Planeación, de tecnologías de la información y las comunicaciones y de la Consejería de Comunicaciones_x0009__x000a__x000a__x000a__x000a__x000a__x000a__x000a_-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actualización y desactiv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3-12-01T00:00:00"/>
    <s v="_x000a_Análisis antes de controles_x000a_Establecimiento de controles_x000a_Evaluación de controles_x000a_"/>
    <s v="Se actualiza el número de veces que se realiza la actividad clave asociada al riesgo (probabilidad)._x000a_Se actualizaron los controles frente al riesgo._x000a_Se ajusta la valoración residual"/>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emitir lineamientos en materia de comunicación pública._x000a_Fase (propósito): Descoordinación interinstitucional en la aplicación de los lineamientos dictados en materia de comunicación pública."/>
    <s v="-"/>
    <s v="-"/>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x v="17"/>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Muy baja (1)"/>
    <n v="0.2"/>
    <s v="Lev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 Tipo: Correctivo Implementación: Manual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riesgo Posibilidad de afectación económica (o presupuestal) por incumplimiento en la generación de lineamientos distritales en materia de comunicación pública, debido a debilidades en la definición, alcance y formalización de los mismos hacia las entidades distritales. "/>
    <s v="- Oficina Consejería de Comunicaciones_x000a_- Jefe Oficina Consejería de Comunicaciones_x000a_- Jefe Oficina Consejería de Comunicaciones_x000a__x000a__x000a__x000a__x000a__x000a__x000a_-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Riesgo de Posibilidad de afectación económica (o presupuestal) por incumplimiento en la generación de lineamientos distritales en materia de comunicación pública, debido a debilidades en la definición, alcance y formalización de los mismos hacia las entidades distritales. ,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n v="33"/>
  </r>
  <r>
    <s v="Gestión Estratégica de Comunicación e Información"/>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emitir lineamientos en materia de comunicación pública._x000a_Fase (componente): Falta de adherencia de las entidades del Distrito que impidan la implementación de los lineamientos distritales en materia de comunicación pública."/>
    <s v="-"/>
    <s v="-"/>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x v="17"/>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Baja (2)"/>
    <n v="0.4"/>
    <s v="Lev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 Tipo: Preventivo Implementación: Manual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Preventivo Implementación: Manual_x000a_- 3 En l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 Tipo: Correctivo Implementación: Manual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ública. Tipo: Correctivo Implementación: Manual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riesgo Posibilidad de afectación reputacional por falta de adherencia de las entidades del Distrito para la aplicación de lineamientos de comunicación pública, debido a inadecuado acompañamiento y seguimiento a las campañas y/o acciones de comunicación que ellas desarrollan."/>
    <s v="-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actualizado."/>
    <d v="2023-12-01T00:00:00"/>
    <s v="Identificación del riesgo_x000a_Análisis antes de controles_x000a_Establecimiento de controles_x000a_Evaluación de controles_x000a_Tratamiento del riesgo"/>
    <s v="Se actualiza el número de veces que se realiza la actividad clave asociada al riesgo (probabilidad)._x000a_Se actualizaron los controles frente al riesgo._x000a_Se ajusta la valoración residual"/>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s v="-"/>
    <s v="-"/>
    <s v="Posibilidad de afectación reputacional por hallazgos y sanciones impuestas por órganos de control, debido a errores (fallas o deficiencias) en el registro adecuado y oportuno de los hechos económicos de la entidad "/>
    <x v="0"/>
    <s v="Ejecución y administración de procesos"/>
    <x v="18"/>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profesional especializado, autorizado(a) por el líder de este proceso, cada vez que se identifique la materialización del riesgo genera los reportes que reflejen los ajustes. Tipo: Correctivo Implementación: Manual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3-12-01T00:00:00"/>
    <s v="_x000a__x000a_Establecimiento de controles_x000a__x000a_"/>
    <s v="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s v="-"/>
    <s v="-"/>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x v="18"/>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 Tipo: Preventivo Implementación: Manual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Tipo: Preventivo Implementación: Manual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Preventivo Implementación: Manual_x000a_- 5 El procedimiento de Gestión Contable 2211400-PR-025 indica que el Profesional Especializado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 Tipo: Detectivo Implementación: Manual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 Tipo: Correctivo Implementación: Manual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 Tipo: Correctivo Implementación: Manual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riesgo Posibilidad de afectación reputacional por  hallazgos y sanciones impuestas por órganos de control  y la secretaria distrital de hacienda, debido a incumplimiento parcial de compromisos en la presentación de Estados Financieros "/>
    <s v="- Subdirección Financiera_x000a_- Subdirector Financiero - Profesional Especializado (Contador)_x000a_- Subdirector Financiero - Profesional Especializado (Contador)_x000a_- Subdirector Financiero - Profesional Especializado (Contador)_x000a__x000a__x000a__x000a__x000a__x000a_- Subdirección Financier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Riesgo de Posibilidad de afectación reputacional por  hallazgos y sanciones impuestas por órganos de control  y la secretaria distrital de hacienda, debido a incumplimiento parcial de compromisos en la presentación de Estados Financieros , actualizado."/>
    <d v="2023-12-01T00:00:00"/>
    <s v="_x000a__x000a_Establecimiento de controles_x000a__x000a_"/>
    <s v="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estionar los Certificados de Disponibilidad Presupuestal y de Registro Presupuestal"/>
    <s v="-"/>
    <s v="-"/>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x v="18"/>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3-12-01T00:00:00"/>
    <s v="_x000a_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s v="-"/>
    <s v="-"/>
    <s v="Posibilidad de afectación económica (o presupuestal) por sanción moratoria o pago de  intereses, debido a errores (fallas o deficiencias) en el pago oportuno de las obligaciones adquiridas por la Secretaria General            "/>
    <x v="0"/>
    <s v="Ejecución y administración de procesos"/>
    <x v="18"/>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No aplica"/>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Subdirección Financiera_x000a_- Subdirector Financiero - Equipo de trabajo del proceso_x000a_- Subdirector Financiero - Equipo de trabajo del proceso_x000a__x000a__x000a__x000a__x000a__x000a__x000a_- Subdirección Financier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3-12-01T00:00:00"/>
    <s v="_x000a_Análisis antes de controles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s v="-"/>
    <s v="-"/>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x v="18"/>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No aplica"/>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 Tipo: Correctivo Implementación: Manual_x000a_- 4 El mapa de riesgos del proceso de Gestión Financiera indica que el equipo operativo del proceso de Gestión Financiera, autorizado(a) por subdirector financiero, cada vez que se identifique la materialización del riesgo Realizar el registro contable de los reintegros.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sarrollar conciliación automática de los saldos entre el sistema PERNO VS Sistema Contable LIMAY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
    <s v="-"/>
    <s v="01/04/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n v="33"/>
  </r>
  <r>
    <s v="Gestión Financiera"/>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s v="-"/>
    <s v="-"/>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x v="18"/>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No aplica"/>
    <s v="Muy baja (1)"/>
    <n v="0.2"/>
    <s v="Moderado (3)"/>
    <s v="Menor (2)"/>
    <s v="Mayor (4)"/>
    <s v="Moderado (3)"/>
    <s v="Menor (2)"/>
    <s v="Menor (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Efectuar la conciliación de las CXP entre el sistema contable (LIMAY) y el sistema de información presupuestal  (Bogdata) previo al término del reporte 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29/02/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s v="-"/>
    <s v="-"/>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x v="19"/>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 No se cuenta con   equipos asignados a todos los/as servidores/as. Los equipos (su mayoría) no cuentan con los dispositivos requeridos para operar bajo las nuevas condiciones de trabajo (micrófonos, cámaras, entre otr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Manifestaciones que generan alteraciones en el orden público, en las cuales se vean afectadas las instalaciones de la entidad.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Leve (1)"/>
    <s v="Menor (2)"/>
    <s v="Leve (1)"/>
    <s v="Leve (1)"/>
    <s v="Menor (2)"/>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Oficina Jurídica_x000a_- Comité de Conciliación_x000a__x000a__x000a__x000a__x000a__x000a__x000a__x000a_- 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3-12-06T00:00:00"/>
    <s v="Identificación del riesgo_x000a_Análisis antes de controles_x000a_Establecimiento de controles_x000a_Evaluación de controles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_x000a_Se eliminó un control detectivo _x000a_Se ajustó el tipo de control 3 de preventivo a detectivo en el control "/>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s v="-"/>
    <s v="-"/>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x v="19"/>
    <s v="- Falta de monitoreo de la actualización  de la normativa Distrital y de los procesos y procedimientos internos de acuerdo con las modificaciones legales recientes._x000a_- Disposición y consulta de la normatividad, falta un normograma integral con  la totalidad y clasificación de las normas 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Hallazgos por parte de los Entes de Control_x000a_-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o, debido a que la frecuencia con la que se realizó la actividad clave asociada al riesgo se presentó 1623 veces en el último año, sin embargo, ante su materialización, podrían presentarse efectos significativos como la posible revocatoria de actos administrativos debido a su falta de legalidad."/>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Detectivo Implementación: Manual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Si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ajustó el número de veces que se ejecuta la actividad clave  en un periodo de un año"/>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s v="-"/>
    <s v="-"/>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x v="19"/>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Divergencias en lo resuelto por los operadores judiciales en casos análogos que generan inseguridad jurídica._x000a_- Falta de información allegada dentro de los antecedentes del conceptos y/o consultas que puede llegar a generar análisis incompleto.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enor (2)"/>
    <s v="Leve (1)"/>
    <s v="Leve (1)"/>
    <s v="Menor (2)"/>
    <s v="Leve (1)"/>
    <s v="Menor (2)"/>
    <n v="0.4"/>
    <s v="Moderado"/>
    <s v="El proceso estima que el riesgo se ubica en una zona moderada, debido a que la frecuencia con la que se realizó la actividad clave asociada al riesgo se presentó 22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muy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 _x000a_Se ajustó la redacción del riesgo correctivo. "/>
    <m/>
    <m/>
    <m/>
    <m/>
    <m/>
    <m/>
    <m/>
    <m/>
    <m/>
    <m/>
    <m/>
    <m/>
    <m/>
    <m/>
    <m/>
    <m/>
    <m/>
    <m/>
    <m/>
    <m/>
    <m/>
    <m/>
    <m/>
    <m/>
    <m/>
    <m/>
    <m/>
    <m/>
    <m/>
    <m/>
    <m/>
    <m/>
    <m/>
    <n v="33"/>
  </r>
  <r>
    <s v="Gestión Jurídica"/>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s v="-"/>
    <s v="-"/>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x v="20"/>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enor (2)"/>
    <s v="Leve (1)"/>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Preventivo Implementación: Manual_x000a_-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28/04/2024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3-12-06T00:00:00"/>
    <s v="Identificación del riesgo_x000a__x000a_Establecimiento de controles_x000a__x000a_Tratamiento del riesgo"/>
    <s v="De acuerdo con la actualización de la DOFA, se ajusto los factores del riesgo y las causas externas. _x000a_Se realizó el análisis de controles de la probabilidad por el criterio de frecuencia y se actualizo la valoración del impacto._x000a_Se realizó el análisis después de controles teniendo en cuenta la valoración obtenida con los controles definidos._x000a_Se definió el impacto de acuerdo con la valoración obtenida del criterio corrupción._x000a_Se ajustó la redacción de los controles preventivos  y detectivos_x000a_Se definió la acción de tratamiento a 2024"/>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Estructurar canales de relacionamiento con la ciudadanía_x000a_Fase (propósito) Generar las condiciones necesarias para que la experiencia de la ciudadanía en la interacción con la Administración Distrital sea favorable."/>
    <s v="-"/>
    <s v="-"/>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x v="21"/>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7870 Servicio a la ciudadanía, moderno, eficiente y de calidad"/>
    <s v="Muy baja (1)"/>
    <n v="0.2"/>
    <s v="Menor (2)"/>
    <s v="Menor (2)"/>
    <s v="Menor (2)"/>
    <s v="Menor (2)"/>
    <s v="Menor (2)"/>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Evaluar la viabilidad de un nuevo canal de relacionamiento con la ciudadanía)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l procedimiento, dejando la misma evidencia. Tipo: Preventivo Implementación: Manual_x000a_- 2 El procedimiento &quot;Estructuración de Canales de Relacionamiento con la Ciudadanía&quot; 2212100-PR-041 indica que Subsecretario(a) de Servicio a la Ciudadanía, autorizado(a)  por el Manual de Funciones y Competencias Laborales,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l procedimiento, dejando la misma evidencia. Tipo: Preventivo Implementación: Manual_x000a_- 3 El procedimiento &quot;Estructuración de Canales de Relacionamiento con la Ciudadanía&quot; 2212100-PR-041 indica que Subsecretario(a) de Servicio a la Ciudadanía, autorizado(a) por El Manual de Funciones y Competencias Laborares,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l procedimiento, dejando la misma evidencia. Tipo: Preventivo Implementación: Manual_x000a_- 4 El procedimiento &quot;Estructuración de Canales de Relacionamiento con la Ciudadanía&quot; 2212100-PR-041 indica que el Subsecretario(a) de Servicio a la Ciudadanía, autorizado(a) por Subsecretario(a) de Servicio a la Ciudadanía, cada vez que se realice la estructuración de un medio de relacionamiento con la ciudadanía realiza seguimiento al cumplimiento del cronograma de acciones y metas, ejecución presupuestal y contractual.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 las especificaciones técnicas de cada uno de los elementos que componen el canal de relacionamiento con la ciudadanía; realiza las pruebas que sean pertinentes.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 Tipo: Correctivo Implementación: Manual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 Tipo: Correctivo Implementación: Manual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riesgo Posibilidad de afectación reputacional por debilidades en la ejecución que afecten la puesta en operación de nuevos medios de relacionamiento con la ciudadanía, debido a errores (fallas o deficiencias) en el diseño y estructuración de estos"/>
    <s v="- Subsecretaría de Servicio al Ciudadano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ía de Servicio al Ciudadano"/>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Riesgo de Posibilidad de afectación reputacional por debilidades en la ejecución que afecten la puesta en operación de nuevos medios de relacionamiento con la ciudadanía, debido a errores (fallas o deficiencias) en el diseño y estructuración de estos, actualizado."/>
    <d v="2023-11-23T00:00:00"/>
    <s v="Identificación del riesgo_x000a__x000a__x000a__x000a_"/>
    <s v="Se ajusta la valoración de la perspectiva del impacto antes de controles en lo referente a &quot;operativo&quot; e &quot;información&quot;."/>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el Sistema Unificado Distrital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s v="-"/>
    <s v="-"/>
    <s v="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x v="0"/>
    <s v="Ejecución y administración de procesos"/>
    <x v="22"/>
    <s v="- Desconocimiento por parte de algunos funcionarios acerca de las funciones de la entidad y elementos de la plataforma estratégica._x000a_- Falta de mayor divulgación en todos los niveles de la Organización, frente al cumplimiento de las metas, programas y proyectos._x000a_- Dificultades en la transferencia de conocimiento entre los servidores que se vinculan y retiran de la entidad._x000a_- Fallas de conectividad e interoperabilidad. 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 Dificultades en la coordinación de las diferentes secretarias para la prestación de servicios públicos o ejecución de programas, así como la articulación con Entidades del orden nacional_x000a_- Pérdida de credibilidad y de confianza que dificulte el ejercicio de las funciones de la Secretaría General. _x000a__x000a__x000a__x000a__x000a__x000a_"/>
    <s v="- Incumplimiento de objetivos y metas institucionales_x000a_- Percepción negativa de los grupos de valor frente a la entidad_x000a_- Hallazgos por parte de entes de control_x000a_- Pérdida de información o información no veraz_x000a__x000a__x000a__x000a__x000a__x000a_"/>
    <s v="5. Fortalecer la prestación del servicio a la ciudadanía con oportunidad, eficiencia y transparencia, a través del uso de la tecnología y la cualificación de los servidores."/>
    <s v="- Cualificación a servidores con funciones de IVC_x000a_- Sensibilización a comerciantes en temas de IVC_x000a_"/>
    <s v="- Ningún otro proceso en el Sistema de Gestión de Calidad_x000a__x000a__x000a__x000a_"/>
    <s v="Sin asociación"/>
    <s v="No aplica"/>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 Tipo: Preventivo Implementación: Manual_x000a_- 2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s entidades el informe de actividades de Seguimiento y Monitoreo a la gestión de Inspección, Vigilancia y Control (Acta 2211600-FT-008). Tipo: Detectivo Implementación: Manual_x000a_- 3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 Tipo: Preventivo Implementación: Manual_x000a_- 4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é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 Tipo: Correctivo Implementación: Manual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 Tipo: Correctivo Implementación: Manual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riesgo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s v="- Subdirección de Seguimiento a la Gestión de Inspección, Vigilancia y Control - SSGIVC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dirección de Seguimiento a la Gestión de Inspección, Vigilancia y Control - SSGIVC"/>
    <s v="- Reporte de monitoreo indicando la materialización del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_x000a_- Acta (s) de compromiso._x000a_- Oficio o correo electrónico_x000a_- Informe de cualificación, de sensibilización o de Visita multidisciplinaria_x000a__x000a__x000a__x000a__x000a__x000a_-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actualizado."/>
    <d v="2023-11-23T00:00:00"/>
    <s v="Identificación del riesgo_x000a__x000a__x000a__x000a_"/>
    <s v="Se ajusta el nombre del riesgo._x000a_Se relacionan los servicios &quot;Cualificación a servidores con funciones de IVC&quot; y &quot;Sensibilización a comerciantes en temas de IVC&quot; asociados al riesgo._x000a_Se ajustan las causas internas y externas."/>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_x000a_Fase (componente):Fortalecer e implementar en los canales de atención disponibles en la Red CADE, estrategias de atención de servicio a la ciudadanía acorde a sus características poblacionales y particulares. "/>
    <s v="-"/>
    <s v="-"/>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x v="23"/>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Ningún otro proceso en el Sistema de Gestión de Calidad_x000a__x000a__x000a__x000a_"/>
    <s v="16. Paz, justicia e instituciones sólidas"/>
    <s v="7870 Servicio a la ciudadanía, moderno, eficiente y de calidad"/>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iento durante el último año, sin embargo, ante su materialización podrían presentarse afectaciones moderadas para el proceso. "/>
    <s v="- 1 El Procedimiento &quot;Administración del Modelo Multicanal de Relacionamiento con la Ciudadanía&quot; 4222000-PR-036 indica que el técnico operativo de soporte tecnológico, autorizado(a) por el/la profesional responsable del medio de interacción (Canal presencial CADE y SuperCADE),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  Tipo: Preventivo Implementación: Manual_x000a_- 2 El Procedimiento &quot;Administración del Modelo Multicanal de Relacionamiento con la Ciudadanía&quot; 42220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  Tipo: Preventivo Implementación: Manual_x000a_- 3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  Tipo: Preventivo Implementación: Manual_x000a_- 4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 5 El Procedimiento &quot;Administración del Modelo Multicanal de Relacionamiento con la Ciudadanía&quot; 4222000-PR-036 indica que el/la profesional responsable del medio de relacionamiento (Canal presencial CADE y SuperCADE) , autorizado(a) por  Director (a) del Sistema Distrital de Servicio a la Ciudadanía ,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Tipo: Correctivo Implementación: Manual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33749999999999997"/>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riesgo Posibilidad de afectación reputacional por no prestación del servicio, debido a interrupciones en el modelo multicanal que impidan a la ciudadanía acceder a la oferta institucional de trámites y servicios de las entidades que hacen parte de la Red CADE"/>
    <s v="- Dirección del Sistema Distrital de Servicio a la Ciudadanía_x000a_- Profesional responsable del medio de interacción (CADE y SuperCADE)_x000a_- Profesional responsable del medio de interacción (CADE y SuperCADE)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Riesgo de Posibilidad de afectación reputacional por no prestación del servicio, debido a interrupciones en el modelo multicanal que impidan a la ciudadanía acceder a la oferta institucional de trámites y servicios de las entidades que hacen parte de la Red CADE, actualizado."/>
    <d v="2023-11-23T00:00:00"/>
    <s v="Identificación del riesgo_x000a_Análisis antes de controles_x000a_Establecimiento de controles_x000a__x000a_"/>
    <s v="Se ajusta la identificación del riesgo, incluyendo el servicio relacionado._x000a_Se ajustan las causas internas._x000a_Se ajusta el análisis antes de controles, teniendo en cuenta el impacto de la materialización del riesgo en materia de imagen, medidas de control interno o externo._x000a_Se ajusta la redacción de controles en cuanto a los centros de costo relacionados a los documentos."/>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_x000a_Fase (componente): Documentos de lineamientos técnicos"/>
    <s v="-"/>
    <s v="-"/>
    <s v="Posibilidad de afectación reputacional por información inconsistente, debido a errores (fallas o deficiencias) en el seguimiento a la gestión de las entidades participantes en los medios de interacción de la Red CADE"/>
    <x v="0"/>
    <s v="Ejecución y administración de procesos"/>
    <x v="23"/>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16. Paz, justicia e instituciones sólidas"/>
    <s v="7870 Servicio a la ciudadanía, moderno, eficiente y de calidad"/>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3-11-23T00:00:00"/>
    <s v="Identificación del riesgo_x000a__x000a_Establecimiento de controles_x000a__x000a_"/>
    <s v="Se modifica la causa inmediata, ajustándola para evitar reiteración en la redacción; y la causa raíz modificando canales de interacción por relacionamiento._x000a_Se ajustan las causas internas._x000a_Se ajustan los controles detectivos y preventivos, acorde con la actualización del procedimiento Administración del Modelo Multicanal de Relacionamiento con la Ciudadanía - Versión 16  (4222000-PR-036)._x000a_Se ajusta la redacción de controles en cuanto a los centros de costo relacionados a los documentos."/>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
    <s v="-"/>
    <s v="-"/>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x v="23"/>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Asesoría e información técnica y funcional del Sistema Distrital para la Gestión de peticiones ciudadanas_x000a__x000a_"/>
    <s v="- Todos los procesos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 actividad clave asociada al riesgo se presentó 261 veces en el último año, sin embargo, ante su materialización podrían presentarse efectos significativos para el proceso."/>
    <s v="- 1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acorde con lo establecido en la Guía para la Administración Funcional del Sistema Distrital para la Gestión de Peticiones Ciudadanas. La(s) fuente(s) de información utilizadas es(son) los tiempos de solución establecidos en dicha guía.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 Tipo: Preventivo Implementación: Manual_x000a_- 2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de atención establecidos acorde con lo establecido en la Guía para la Administración Funcional del Sistema Distrital para la Gestión de Peticiones Ciudadana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 Tipo: Preventivo Implementación: Manual_x000a_- 3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acorde con lo establecido en la Guía para la Administración Funcional del Sistema Distrital para la Gestión de Peticiones Ciudadanas.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clasifica la incidencia e indica al solicitante los motivos por los cuales la solicitud no pudo ser atendida en los tiempos definidos. Tipo: Correctivo Implementación: Manual_x000a_- 2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 Realiza reinducción en las actividades relacionadas al Soporte Funcional del Sistema Distrital para la Gestión de Peticiones Ciudadanas._x000a__x000a__x000a__x000a__x000a__x000a__x000a_- Actualizar el riesgo Posibilidad de afectación reputacional por inconformidad de los usuarios (entidades) del sistema distrital para la gestión de peticiones, debido a incumplimiento parcial de compromisos en la atención de soporte funcional en los tiempos promedio definidos"/>
    <s v="- Dirección del Sistema Distrital de Servicio a la Ciudadanía_x000a_- Profesional, técnico o auxiliar responsable de la atención del soporte_x000a_- Profesional, técnico o auxiliar responsable de la atención del soporte_x000a__x000a__x000a__x000a__x000a__x000a__x000a_- Dirección del Sistema Distrital de Servicio a la Ciudadanía"/>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 Servidores(as) del equipo de soporte funcional con reinducción._x000a__x000a__x000a__x000a__x000a__x000a__x000a_- Riesgo de Posibilidad de afectación reputacional por inconformidad de los usuarios (entidades) del sistema distrital para la gestión de peticiones, debido a incumplimiento parcial de compromisos en la atención de soporte funcional en los tiempos promedio definidos, actualizado."/>
    <d v="2023-11-23T00:00:00"/>
    <s v="Identificación del riesgo_x000a_Análisis antes de controles_x000a_Establecimiento de controles_x000a_Evaluación de controles_x000a_Tratamiento del riesgo"/>
    <s v="Se ajusta la identificación del riesgo, incluyendo el  servicio relacionado._x000a_Se ajustan las causas internas y externas._x000a_Se ajusta el establecimiento de controles, incluyendo en la descripción para los controles frente a la probabilidad, la Guía para la Administración Funcional del Sistema Distrital para la Gestión de Peticiones Ciudadanas_x000a_Se ajusta la redacción de controles en cuanto a los centros de costo relacionados a los documentos._x000a_Se ajustan los controles correctivos acorde con el ajuste efectuado en las acciones de contingencia del riesgo._x000a_Se ajustan las acciones de contingenci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Medir y analizar la calidad en la prestación del servicio en los canales de relacionamiento con la Ciudadanía de la administración distrital_x000a_Evaluar los criterios de calidad en las respuestas emitidas a las peticiones ciudadanas."/>
    <s v="-"/>
    <s v="-"/>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x v="24"/>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No aplica"/>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 Tipo: Preventivo Implementación: Manual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 Tipo: Preventivo Implementación: Manual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Tipo: Preventivo Implementación: Manual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3-11-23T00:00:00"/>
    <s v="Identificación del riesgo_x000a__x000a__x000a__x000a_"/>
    <s v="Se revisa el riesgo y se mantienen las características de información como propuesta año 2024"/>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Cualificar a servidores públicos, colaboradores y demás actores del servicio, en temáticas orientadas a fortalecer competencias laborales acorde con las necesidades para la prestación del servicio a la ciudadanía de la Administración Distrital."/>
    <s v="-"/>
    <s v="-"/>
    <s v="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x v="0"/>
    <s v="Usuarios, productos y prácticas"/>
    <x v="24"/>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Cualificación en Servicio a la Ciudadanía a Servidores Públicos y otros_x000a__x000a_"/>
    <s v="- Todos los procesos en el Sistema de Gestión de Calidad_x000a__x000a__x000a__x000a_"/>
    <s v="Sin asociación"/>
    <s v="No aplica"/>
    <s v="Baja (2)"/>
    <n v="0.4"/>
    <s v="Leve (1)"/>
    <s v="Menor (2)"/>
    <s v="Menor (2)"/>
    <s v="Leve (1)"/>
    <s v="Leve (1)"/>
    <s v="Leve (1)"/>
    <s v="Menor (2)"/>
    <n v="0.4"/>
    <s v="Moderado"/>
    <s v="El proceso estima que el riesgo se ubica en una zona moderada, debido a que la frecuencia con la que se realizó  la actividad clave asociada al riesgo fue 12 veces en el último año,  sin embargo, ante su posible materialización podría presentarse falta de credibilidad de las partes interesadas."/>
    <s v="- 1 El procedimiento Cualificación en servicio a la Ciudadanía a Servidores públicos y otros (2212200-PR-043) indica que el(la) Director(a) de la Dirección Distrital de Calidad del Servicio, autorizado(a) por el(la) Subsecretario(a) de Servicio a la Ciudadanía, anualmente valida y aprueba la conformidad del Plan anual de Cualificación de acuerdo con el Informe de gestión anual de cualificación del año inmediatamente anterior y al Acta de reunión de identificación de necesidades. La(s) fuente(s) de información utilizadas es(son) Informe de gestión anual de cualificación del año inmediatamente anterior y al Acta de reunión de identificación de necesidades. En caso de evidenciar observaciones, desviaciones o diferencias, se informa por medio de correo electrónico para realizar los ajustes necesarios. De lo contrario, se aprueba el Plan Anual de Cualificación por medio de firma. Tipo: Preventivo Implementación: Manual_x000a_- 2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irección Distrital de Calidad del Servicio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úa con las jornadas de cualificación establecidas en el Plan anual de cualificación Tipo: Detectivo Implementación: Manual _x000a_- 3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los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úa con las jornadas de cualificación establecidas en el Plan anual de cualif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actualizado."/>
    <d v="2023-11-23T00:00:00"/>
    <s v="Identificación del riesgo_x000a_Análisis antes de controles_x000a__x000a__x000a_"/>
    <s v="Se modifica la actividad clave del proceso asociada al riesgo._x000a_Se ajusta el nombre del riesgo incorporando en su redacción el nombre del servicio asociado a este._x000a_Se relaciona el servicio &quot;Cualificación en Servicio a la Ciudadanía a Servidores Públicos y otros &quot; en la lista desplegable._x000a_Se ajusta la causa externa._x000a_Se ajusta la valoración de la perspectiva del impacto antes de controles en lo referente a &quot;cumplimiento&quot;."/>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alizar el traslado de las peticiones ciudadanas registradas en el Sistema Distrital para la Gestión de Peticiones Ciudadanas."/>
    <s v="-"/>
    <s v="-"/>
    <s v="Posibilidad de afectación reputacional por inconformidad de los usuarios del sistema, debido a errores (fallas o deficiencias) en el análisis y direccionamiento a las peticiones ciudadanas"/>
    <x v="0"/>
    <s v="Usuarios, productos y prácticas"/>
    <x v="25"/>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es(son) actividad 7 (Validar competencias) del Procedimiento Direccionamiento de Peticiones Ciudadanas 2212200-PR-291. En caso de evidenciar observaciones, desviaciones o diferencias, se corrigen las competencias y/o se realiza validación con la Oficina Asesora Jurídica. De lo contrario, se continua con la gestión de la petición ciudadana. Queda como evidencia correo electrónico de solicitud de validación de competencias. Tipo: Preventivo Implementación: Manual_x000a_- 2 El Procedimiento &quot;Direccionamiento de Peticiones Ciudadanas&quot; 2212200-PR-291   indica que el/la Director(a) Distrital de Calidad del Servicio, autorizado(a) por el/la Subsecretario(a) de Servicio a la Ciudadanía, por demanda revisa las comunicaciones proyectadas. La(s) fuente(s) de información utilizadas es(son) actividad 12 (revisar y aprobar la competencia)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3-11-23T00:00:00"/>
    <s v="_x000a_Análisis antes de controles_x000a_Establecimiento de controles_x000a__x000a_"/>
    <s v="Se ajusta la valoración de la perspectiva del impacto antes de controles en lo referente a &quot;imagen, medidas de control interno y externo y cumplimiento&quot;._x000a_Se modifica la redacción de los controles 1 ( preventivo) y 2 (detectiv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
    <s v="-"/>
    <s v="-"/>
    <s v="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x v="1"/>
    <s v="Fraude interno"/>
    <x v="23"/>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Procesos de evaluación en el Sistema de Gestión de Calidad_x000a__x000a__x000a__x000a_"/>
    <s v="Sin asociación"/>
    <s v="No aplica"/>
    <s v="Muy baja (1)"/>
    <n v="0.2"/>
    <s v="Menor (2)"/>
    <s v="Moderado (3)"/>
    <s v="Menor (2)"/>
    <s v="Menor (2)"/>
    <s v="Menor (2)"/>
    <s v="Moderado (3)"/>
    <s v="Mayor (4)"/>
    <n v="0.8"/>
    <s v="Alto"/>
    <s v="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
    <s v="- 1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 Tipo: Preventivo Implementación: Manual_x000a_- 2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4222000-FT-339. De lo contrario, el mismo Informe administrativo, da cuenta de la verificación del comportamiento de los servidores. Tipo: Detectivo Implementación: Manual_x000a_- 3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x000a__x000a__x000a__x000a__x000a__x000a__x000a__x000a__x000a_"/>
    <s v="- Gestores de transparencia e integridad de la Dirección del Sistema Distrital de Servicio a la Ciudadana.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riesgo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s v="- Dirección del Sistema Distrital de Servicio a la Ciudadanía_x000a_- Director (a) del Sistema Distrital de Servicio a la Ciudadanía_x000a__x000a__x000a__x000a__x000a__x000a__x000a__x000a_- Dirección del Sistema Distrital de Servicio a la Ciudadanía"/>
    <s v="- Notificación realizada d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Riesg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ctualizado."/>
    <d v="2023-11-23T00:00:00"/>
    <s v="Identificación del riesgo_x000a_Análisis antes de controles_x000a__x000a__x000a_Tratamiento del riesgo"/>
    <s v="Se ajusta el nombre del riesgo incorporando en su redacción el nombre del el servicio asociado a este._x000a_Se relaciona el servicio &quot;Información general y orientación de Trámites y Servicios a la ciudadanía en los canales de atención de la RED CADE&quot; en la lista desplegable._x000a_Se ajusta la valoración por probabilidad antes de controles en cuanto a la ocurrencia del riesgo, dado que no se ha materializado en los últimos 4 años, así mismo, se ajusta la explicación de la valoración obtenida._x000a_Se ajusta la redacción de controles en cuanto a los centros de costo relacionados a los documentos_x000a_Se define la acción preventiva para evitar la materialización d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Medir y analizar la calidad en la prestación del servicio en los canales de relacionamiento con la Ciudadanía de la administración distrital"/>
    <s v="-"/>
    <s v="-"/>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x v="24"/>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No aplica"/>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Preventivo Implementación: Manual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 Tipo: Correctivo Implementación: Manual.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istrital de Calidad del Servicio sobre los valores de integridad, con relación al servicio a la ciudadanía._x000a__x000a__x000a__x000a__x000a__x000a__x000a__x000a__x000a__x000a__x000a__x000a__x000a__x000a__x000a__x000a__x000a__x000a__x000a_"/>
    <s v="- Gestor de integridad de la Dirección Distrital de Calidad del Servicio.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riesgo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 Dirección Distrital de Calidad del Servicio _x000a_- Director Distrital de Calidad del Servicio_x000a_- Director Distrital de Calidad del Servicio_x000a__x000a__x000a__x000a__x000a__x000a__x000a_- Dirección Distrital de Calidad del Servicio "/>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Riesg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ctualizado."/>
    <d v="2023-11-23T00:00:00"/>
    <s v="_x000a__x000a__x000a__x000a_Tratamiento del riesgo"/>
    <s v="Se define la acción preventiva para evitar la materialización d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
    <s v="-"/>
    <s v="-"/>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x v="23"/>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Sin asociación"/>
    <s v="No aplica"/>
    <s v="Baja (2)"/>
    <n v="0.4"/>
    <s v="Menor (2)"/>
    <s v="Menor (2)"/>
    <s v="Leve (1)"/>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De lo contrario, se generan las facturas correspondientes. Tipo: Preventivo Implementación: Manual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riesgo Posibilidad de afectación económica (o presupuestal) por información inconsistente en los cobros a las entidades, debido a errores (fallas o deficiencias) en la elaboración de facturas por el uso de los espacios de los CADE y SuperCADE"/>
    <s v="- Dirección del Sistema Distrital de Servicio a la Ciudadanía_x000a_- Servidor(a) asignado por el (la) Director(a) del Sistema Distrital de Servicio a la Ciudadanía_x000a__x000a__x000a__x000a__x000a__x000a__x000a__x000a_- Dirección del Sistema Distrital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Riesgo de Posibilidad de afectación económica (o presupuestal) por información inconsistente en los cobros a las entidades, debido a errores (fallas o deficiencias) en la elaboración de facturas por el uso de los espacios de los CADE y SuperCADE, actualizado."/>
    <d v="2023-11-23T00:00:00"/>
    <s v="Identificación del riesgo_x000a_Análisis antes de controles_x000a__x000a__x000a_"/>
    <s v="Se ajustan las causas internas y externas._x000a_Se ajusta el análisis antes de controles, teniendo en cuenta el impacto de la materialización del riesgo en cuanto a la perspectiva “medidas de control interno o extern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 a entidades distritales_x000a_Fase:(propósito): Generar valor público para la ciudadanía, la Secretaria General y sus grupos de interés, mediante el uso y aprovechamiento estratégico de TIC)"/>
    <s v="-"/>
    <s v="-"/>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Usuarios, productos y prácticas"/>
    <x v="26"/>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Procesos misionales y estratégicos misionales en el Sistema de Gestión de Calidad_x000a__x000a__x000a__x000a_"/>
    <s v="9. Industria, innovación e infraestructura"/>
    <s v="7872 Transformación digital y gestión TIC"/>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 1.Políticas Públicas 2. Normatividad Nacional. 3.Directrices y lineamientos. 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 Tipo: Preventivo Implementación: Manual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 Tipo: Detectivo Implementación: Manual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Alta Consejería Distrital de Tecnologías de Información y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Oficina de Alta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3-11-23T00:00:00"/>
    <s v="Identificación del riesgo_x000a_Análisis antes de controles_x000a__x000a__x000a_"/>
    <s v="Se ajusta el nombre en cuanto a redacción._x000a_Se relacionan los servicios &quot;Asesoría técnica a entidades distritales y Proyectos&quot; asociados al riesgo._x000a_Se ajusta la explicación de la valoración obtenida antes de controles."/>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
    <s v="-"/>
    <s v="-"/>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Usuarios, productos y prácticas"/>
    <x v="26"/>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Procesos misionales y estratégicos misionales en el Sistema de Gestión de Calidad_x000a__x000a__x000a__x000a_"/>
    <s v="9. Industria, innovación e infraestructura"/>
    <s v="7872 Transformación digital y gestión TI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 Queda como evidencia Informe parcial/Final del proyecto 4130000-FT-1159, Correo electrónico/solicitud aprobación del informe, Correo electrónico/ajustes informe parcial o final del proyec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Alta Consejería Distrital de Tecnologías de Información y Comunicaciones –TIC_x000a_- Jefe Oficina de la Alta Consejería Distrital de TIC, Asesora de despacho, profesional especializado_x000a_- Jefe Oficina de la Alta Consejería Distrital de TIC, Asesora de despacho, profesional especializado_x000a__x000a__x000a__x000a__x000a__x000a__x000a_- Oficina de Alta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3-11-23T00:00:00"/>
    <s v="Identificación del riesgo_x000a_Análisis antes de controles_x000a__x000a_Evaluación de controles_x000a_"/>
    <s v="Se ajusta el nombre en cuanto a redacción._x000a_Se relacionan los servicios &quot;Asesoría técnica a entidades distritales y Proyectos&quot; asociados al riesgo._x000a_Se ajusta la valoración de la perspectiva del impacto antes de controles en lo referente a &quot;cumplimiento&quot;._x000a_Se ajusta la redacción de la valoración obtenida después de controles."/>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
    <s v="-"/>
    <s v="-"/>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x v="26"/>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Ningún otro proceso en el Sistema de Gestión de Calidad_x000a__x000a__x000a__x000a_"/>
    <s v="Sin asociación"/>
    <s v="No aplica"/>
    <s v="Muy baja (1)"/>
    <n v="0.2"/>
    <s v="Leve (1)"/>
    <s v="Menor (2)"/>
    <s v="Leve (1)"/>
    <s v="Menor (2)"/>
    <s v="Leve (1)"/>
    <s v="Leve (1)"/>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signar la asesoría a un nuevo profesional para continuar con la prestación del servicio de asesoría técnica en materia TIC. Tipo: Correctivo Implementación: Manual_x000a_-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tomar la asesoría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cuatrimestralmente al equipo de la Alta Consejería Distrital de TIC sobre los valores de integridad_x000a__x000a__x000a__x000a__x000a__x000a__x000a__x000a__x000a__x000a__x000a__x000a__x000a__x000a__x000a__x000a__x000a__x000a__x000a_"/>
    <s v="- Profesionales responsables de riesgos de la ACDTIC y Gestor de integridad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asignar la asesoría a un nuevo profesional para continuar con la prestación del servicio de asesoría técnica en materia TIC_x000a_- Retomar la asesoría realizando los ajustes pertinentes a los documentos relacionados con la  asesoría Técnica en materia TIC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de Alta Consejería Distrital de Tecnologías de Información y Comunicaciones –TIC_x000a_- Jefe Oficina de la Alta Consejería Distrital de TIC_x000a_- Jefe Oficina de la Alta Consejería Distrital de TIC_x000a__x000a__x000a__x000a__x000a__x000a__x000a_- Oficina de Alt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Formato de asesoría técnica actualizado _x000a_- Documentos ajustados relacionados con la asesoría técnica en materia TIC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3-11-23T00:00:00"/>
    <s v="Identificación del riesgo_x000a_Análisis antes de controles_x000a__x000a__x000a_Tratamiento del riesgo"/>
    <s v="Se ajusta el nombre en cuanto a redacción._x000a_Se relacionan los servicios &quot;Asesoría técnica a entidades distritales y Proyectos&quot; asociados al riesgo._x000a_Se ajusta la redacción de la explicación de la valoración obtenida después de controles, para dar mayor claridad._x000a_Se define la acción preventiva para evitar la materialización del riesgo._x000a_Se ajustan los controles correctivos en coherencia con el ajuste efectuado en las acciones de contingencia del riesgo._x000a_Se ajustan las acciones de contingencia."/>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 Formular, implementar y realizar seguimiento a las estrategias, lineamientos y proyectos en materia gobierno abierto y la transformación digital_x000a_(Fase: Actividad) Desarrollar el modelo de Gobierno Abierto con articulación y coordinación interinstitucional."/>
    <s v="-"/>
    <s v="-"/>
    <s v="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x v="0"/>
    <s v="Ejecución y administración de procesos"/>
    <x v="15"/>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7869 Implementación del modelo de gobierno abierto, accesible e incluyente de Bogotá"/>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una vez recibida la programación de las acciones y compromisos del Plan de Acción General del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200 de 16 de junio de 2020,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200 de 16 de junio de 2020,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s v="- Oficina Asesora de Planeación_x000a_- Gerente del Proyecto   _x000a_- Gerente del Proyecto   _x000a_- Gerente del Proyecto   _x000a__x000a__x000a__x000a__x000a__x000a_- Oficina Asesora de Planeación"/>
    <s v="- Reporte de monitoreo indicando la materialización del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n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ajustan las acciones de contingencia frente a la materialización d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Formular, implementar y realizar seguimiento a las estrategias, lineamientos y proyectos en materia gobierno abierto y la transformación digital_x000a_(Propósito): Implementar un modelo de Gobierno Abierto de Bogotá que promueva una relación democrática, incluyente, accesible y transparente con la ciudadanía."/>
    <s v="-"/>
    <s v="-"/>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x v="15"/>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7869 Implementación del modelo de gobierno abierto, accesible e incluyente de Bogotá"/>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se verifica la necesidad de aclaración, ajustes o precisiones al documento estratégico. Tipo: Correctivo Implementación: Manual_x000a_- 2 El mapa de riesgos del proceso de Gobierno abierto y relacionamiento con la Ciudadanía indica que el Gerente del Proyecto, autorizado(a) por Resolución 200 de 16 de junio de 2020, cada vez que se materialice el riesgo se verifica la realización de las acciones pertinent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
    <s v="Reducir"/>
    <s v="- Actualizar el procedimiento &quot;Formulación y seguimiento al Plan de Acción General de Gobierno Abierto de Bogotá (4202000-PR-101)&quot;, con el fin de documentar el control relacionado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Definir el(los) control(es) de tipo preventivo, detectivo y/o correctivo que se requiera para disminuir la calificación de la probabilidad y/o impacto del riesgo &quo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quot;._x000a__x000a__x000a__x000a__x000a__x000a__x000a__x000a__x000a__x000a__x000a__x000a__x000a__x000a__x000a__x000a__x000a__x000a_"/>
    <s v="- Asesor GAB_x000a_- Asesor GAB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30/04/2024_x000a_31/05/2024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Oficina Asesora de Planeación_x000a_- Gerente del Proyecto   _x000a_- Gerente del Proyecto   _x000a__x000a__x000a__x000a__x000a__x000a__x000a_- Oficina Asesora de Planeación"/>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r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definen acciones de tratamiento _x000a_Se ajustan las acciones de contingencia frente a la materialización del riesgo."/>
    <m/>
    <m/>
    <m/>
    <m/>
    <m/>
    <m/>
    <m/>
    <m/>
    <m/>
    <m/>
    <m/>
    <m/>
    <m/>
    <m/>
    <m/>
    <m/>
    <m/>
    <m/>
    <m/>
    <m/>
    <m/>
    <m/>
    <m/>
    <m/>
    <m/>
    <m/>
    <m/>
    <m/>
    <m/>
    <m/>
    <m/>
    <m/>
    <m/>
    <n v="33"/>
  </r>
  <r>
    <s v="Gobierno Abierto y Relacionamiento con la Ciudadanía"/>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Formular, implementar y realizar seguimiento a las estrategias, lineamientos y proyectos en materia gobierno abierto y la transformación digital_x000a_(Componente): Documentos de lineamientos técnicos elaborados"/>
    <s v="-"/>
    <s v="-"/>
    <s v="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x v="0"/>
    <s v="Ejecución y administración de procesos"/>
    <x v="15"/>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7869 Implementación del modelo de gobierno abierto, accesible e incluyente de Bogotá"/>
    <s v="Muy baja (1)"/>
    <n v="0.2"/>
    <s v="Leve (1)"/>
    <s v="Moderado (3)"/>
    <s v="Leve (1)"/>
    <s v="Leve (1)"/>
    <s v="Menor (2)"/>
    <s v="Moderado (3)"/>
    <s v="Moderado (3)"/>
    <n v="0.6"/>
    <s v="Moderado"/>
    <s v="El proceso estima que el riesgo se ubica en una zona moderada, debido a que la frecuencia con la que se realizó la actividad clave asociada al riesgo fue dos (2) vez en el último año, sin embargo, ante su materialización podrían presentarse afectaciones para el proceso en cuanto a imagen y cumplimiento."/>
    <s v="- 1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borrador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ipo: Preventivo Implementación: Manual_x000a_- 2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oficial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200 de 16 de junio de 2020,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200 de 16 de junio de 2020,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
    <s v="Reducir"/>
    <s v="- Definir el(los) control(es) de tipo preventivo, detectivo y/o correctivo que se requiera para disminuir la calificación de la probabilidad y/o impacto del riesgo &quot;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quot;._x000a_- Actualizar el procedimiento &quot;Formulación y seguimiento al Plan de Acción General de Gobierno Abierto de Bogotá (4202000-PR-101)&quot;, con el fin de documentar los controles relacionados con: &quot;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borrador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_x000a_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oficial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quot;._x000a__x000a__x000a__x000a__x000a__x000a__x000a__x000a__x000a__x000a__x000a__x000a__x000a__x000a__x000a__x000a__x000a__x000a_"/>
    <s v="- Asesor GAB_x000a_- Asesor GAB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01/06/2024_x000a_30/04/2024_x000a__x000a__x000a__x000a__x000a__x000a__x000a__x000a__x000a__x000a__x000a__x000a__x000a__x000a__x000a__x000a__x000a__x000a_"/>
    <s v="- Reportar el riesgo materializad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s v="- Oficina Asesora de Planeación_x000a_- Gerente del Proyecto   _x000a_- Gerente del Proyecto   _x000a_- Gerente del Proyecto   _x000a__x000a__x000a__x000a__x000a__x000a_- Oficina Asesora de Planeación"/>
    <s v="- Reporte de monitoreo indicando la materialización del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r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definió acción de tratamiento_x000a_Se ajustan las acciones de contingencia frente a la materialización del riesgo."/>
    <m/>
    <m/>
    <m/>
    <m/>
    <m/>
    <m/>
    <m/>
    <m/>
    <m/>
    <m/>
    <m/>
    <m/>
    <m/>
    <m/>
    <m/>
    <m/>
    <m/>
    <m/>
    <m/>
    <m/>
    <m/>
    <m/>
    <m/>
    <m/>
    <m/>
    <m/>
    <m/>
    <m/>
    <m/>
    <m/>
    <m/>
    <m/>
    <m/>
    <n v="33"/>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s v="-"/>
    <s v="-"/>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x v="27"/>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Otorgamiento de la ayuda humanitaria inmediata_x000a__x000a_"/>
    <s v="- Procesos estratégicos en el Sistema de Gestión de Calidad_x000a__x000a__x000a__x000a_"/>
    <s v="16. Paz, justicia e instituciones sólidas"/>
    <s v="7871 Construcción de Bogotá-región como territorio de paz para las víctimas y la reconciliación"/>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10104E-2"/>
    <s v="Mayor (4)"/>
    <n v="0.8"/>
    <s v="Alto"/>
    <s v="El proceso estima que el riesgo se ubica en una zona alt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Reducir"/>
    <s v="- Implementar un plan de fortalecimiento trimestral a todo el personal, de planta y contratistas, que intervienen en el procedimiento de otorgamiento de ayuda o atención humanitaria inmediata al interior de la Dirección de Reparación Integral, con el objetivo de robustecer conocimientos en aspectos penales, fiscales y disciplinarios y sus consecuencias, por incurrir en actos de corrupción. 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30/09/2024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3-12-01T00:00:00"/>
    <s v="Identificación del riesgo_x000a_Análisis antes de controles_x000a_Establecimiento de controles_x000a__x000a_Tratamiento del riesgo"/>
    <s v="Se ajustan los controles, de acuerdo a la actualización del procedimiento 4130000-PR-315 “Otorgar ayuda o atención humanitaria inmediata”_x000a_Se ajustan las causas, y se define la acción de tratamiento 2024."/>
    <m/>
    <m/>
    <m/>
    <m/>
    <m/>
    <m/>
    <m/>
    <m/>
    <m/>
    <m/>
    <m/>
    <m/>
    <m/>
    <m/>
    <m/>
    <m/>
    <m/>
    <m/>
    <m/>
    <m/>
    <m/>
    <m/>
    <m/>
    <m/>
    <m/>
    <m/>
    <m/>
    <m/>
    <m/>
    <m/>
    <m/>
    <m/>
    <m/>
    <n v="33"/>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s v="-"/>
    <s v="-"/>
    <s v="Posibilidad de afectación económica (o presupuestal) por sanción de un ente de control, debido a fallas o deficiencias en el otorgamiento de la Atención o Ayuda Humanitaria Inmediata"/>
    <x v="0"/>
    <s v="Ejecución y administración de procesos"/>
    <x v="27"/>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Otorgamiento de la ayuda humanitaria inmediata_x000a__x000a_"/>
    <s v="- Ningún otro proceso en el Sistema de Gestión de Calidad_x000a__x000a__x000a__x000a_"/>
    <s v="16. Paz, justicia e instituciones sólidas"/>
    <s v="7871 Construcción de Bogotá-región como territorio de paz para las víctimas y la reconciliación"/>
    <s v="Muy alta (5)"/>
    <n v="1"/>
    <s v="Leve (1)"/>
    <s v="Leve (1)"/>
    <s v="Menor (2)"/>
    <s v="Leve (1)"/>
    <s v="Leve (1)"/>
    <s v="Leve (1)"/>
    <s v="Menor (2)"/>
    <n v="0.4"/>
    <s v="Alto"/>
    <s v="El proceso estima que el riesgo inherente se ubica en la zona alta, debido a que la frecuencia con la que se realiza la actividad clave asociada al riesgo se presenta 25.964 veces al año, sin embargo, ante su materialización, podría presentarse afectaciones económicas clasificadas en la categoría menor en la entrega de medidas de ayuda humanitari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 Tipo: Correctivo Implementación: Manual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50520000000000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riesgo Posibilidad de afectación económica (o presupuestal) por sanción de un ente de control, debido a fallas o deficiencias en el otorgamiento de la Atención o Ayuda Humanitaria Inmediata"/>
    <s v="-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Oficina Alta Consejería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Riesgo de Posibilidad de afectación económica (o presupuestal) por sanción de un ente de control, debido a fallas o deficiencias en el otorgamiento de la Atención o Ayuda Humanitaria Inmediata, actualizado."/>
    <d v="2023-12-01T00:00:00"/>
    <s v="Identificación del riesgo_x000a_Análisis antes de controles_x000a_Establecimiento de controles_x000a__x000a_"/>
    <s v="Se ajustan los controles, de acuerdo a la actualización del procedimiento 4130000-PR-315 “Otorgar ayuda o atención humanitaria inmediata”_x000a_Se ajustan las causas, y se define la acción de tratamiento 2024._x000a_Se ajusta el valor de la exposición a 25,964 ayudas o atención humanitarias"/>
    <m/>
    <m/>
    <m/>
    <m/>
    <m/>
    <m/>
    <m/>
    <m/>
    <m/>
    <m/>
    <m/>
    <m/>
    <m/>
    <m/>
    <m/>
    <m/>
    <m/>
    <m/>
    <m/>
    <m/>
    <m/>
    <m/>
    <m/>
    <m/>
    <m/>
    <m/>
    <m/>
    <m/>
    <m/>
    <m/>
    <m/>
    <m/>
    <m/>
    <n v="33"/>
  </r>
  <r>
    <s v="Paz, Víctimas y Reconciliación"/>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Fase (propósito): Mejorar la integración de las acciones, servicios y escenarios que den respuesta a las obligaciones derivadas de la Ley para las víctimas, el Acuerdo de Paz, y los demás compromisos Distritales en materia de memoria, paz, y reconciliación."/>
    <s v="-"/>
    <s v="-"/>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x v="27"/>
    <s v="- Dificultades en la articulación y coordinación de los grupos internos para el cumplimiento de objetivos y metas.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7871 Construcción de Bogotá-región como territorio de paz para las víctimas y la reconciliación"/>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de Coordinación del Sistema Distrital De Asistencia, Atención Y Reparación Integral a Víctimas 4120000-PR-324 ACTIVIDAD (10) indica que el profesional de la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Preventivo Implementación: Manual_x000a_- 2 El procedimiento de Coordinación del Sistema Distrital De Asistencia, Atención Y Reparación Integral a Víctimas 4120000-PR-324 ACTIVIDAD (10) indica que el profesional de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Alta Consejería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d v="2023-12-01T00:00:00"/>
    <s v="Identificación del riesgo_x000a__x000a__x000a__x000a_"/>
    <s v="_x000a_Se ajustan las causas internas del riesgo_x000a__x000a_"/>
    <m/>
    <m/>
    <m/>
    <m/>
    <m/>
    <m/>
    <m/>
    <m/>
    <m/>
    <m/>
    <m/>
    <m/>
    <m/>
    <m/>
    <m/>
    <m/>
    <m/>
    <m/>
    <m/>
    <m/>
    <m/>
    <m/>
    <m/>
    <m/>
    <m/>
    <m/>
    <m/>
    <m/>
    <m/>
    <m/>
    <m/>
    <m/>
    <m/>
    <n v="33"/>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
    <s v="-"/>
    <s v="Posibilidad de afectación reputacional por pérdida de la credibilidad ante las entidades y organismos distritales, debido a fallas al estructurar, articular y orientar la implementación de estrategias"/>
    <x v="2"/>
    <s v="Operacionales"/>
    <x v="28"/>
    <s v="- Falta articulación entre las diferentes herramientas en las que están contenidos los productos y servicios._x000a_- Elementos de actividades actuales no contemplados en el modelo de operación.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
    <s v="- Cambios de administración, no continuidad en los procesos. _x000a__x000a_ _x000a_- Recorte de recursos financieros que impiden las ejecución de metas establecidas en el cuatrienio._x000a_- Dificultades en la coordinación de las diferentes secretarias para la prestación de servicios públicos o ejecución de programas, así como la articulación con Entidades del orden nacional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_x000a__x000a__x000a__x000a_"/>
    <s v="-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Tipo: Preventivo Implementación: Manual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 Tipo: Preventivo Implementación: Manual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Revisar y/o establecer cambios en las estrategias con  el fin de subsanar las desviaciones encontradas, en el marco del procedimiento 4202000-PR-348 Formulación, programación y seguimiento a los proyectos de inversión._x000a_- Verificar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riesgo Posibilidad de afectación reputacional por pérdida de la credibilidad ante las entidades y organismos distritales, debido a fallas al estructurar, articular y orientar la implementación de estrategias"/>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Riesgo de Posibilidad de afectación reputacional por pérdida de la credibilidad ante las entidades y organismos distritales, debido a fallas al estructurar, articular y orientar la implementación de estrategias, actualizado."/>
    <d v="2023-11-16T00:00:00"/>
    <s v="Identificación del riesgo_x000a__x000a__x000a__x000a_"/>
    <s v="Se revisa el riesgo y se mantienen las características e información como propuesta año 2024."/>
    <m/>
    <m/>
    <m/>
    <m/>
    <m/>
    <m/>
    <m/>
    <m/>
    <m/>
    <m/>
    <m/>
    <m/>
    <m/>
    <m/>
    <m/>
    <m/>
    <m/>
    <m/>
    <m/>
    <m/>
    <m/>
    <m/>
    <m/>
    <m/>
    <m/>
    <m/>
    <m/>
    <m/>
    <m/>
    <m/>
    <m/>
    <m/>
    <m/>
    <n v="33"/>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y asistencia técnica"/>
    <s v="-"/>
    <s v="-"/>
    <s v="Posibilidad de afectación reputacional por pérdida de confianza de las entidades distritales, debido a que los productos y servicios del proyecto generen impactos adversos en la gestión para las entidades"/>
    <x v="2"/>
    <s v="Operacionales"/>
    <x v="28"/>
    <s v="- Falta articulación entre las diferentes herramientas en las que están contenidos los productos y servicios._x000a_- Debilidades en la comunicación clara y unificada en diferentes niveles de la entidad._x000a__x000a__x000a__x000a__x000a__x000a__x000a__x000a_"/>
    <s v="- La no articulación institucional puede llegar ha afectar el desarrollo de una adecuada orientación para que la población victima del conflicto armado y excombatientes conozcan y hagan uso de la oferta institucional _x000a_- Pérdida de credibilidad y de confianza que dificulte el ejercicio de las funciones de la Secretaría General. _x000a__x000a_- Recorte de recursos financieros que impiden las ejecución de metas establecidas en el cuatrienio._x000a__x000a__x000a__x000a__x000a__x000a__x000a_"/>
    <s v="- Incumplimiento en las metas propuestas en el proyecto de inversión_x000a_-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 Tipo: Preventivo Implementación: Manual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 Tipo: Preventivo Implementación: Manual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7868 &quot;Desarrollo institucional para una gestión pública eficiente&quot;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de las entidades distritales, debido a que los productos y servicios del proyecto generen impactos adversos en la gestión para las entidades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pérdida de confianza de las entidades distritales, debido a que los productos y servicios del proyecto generen impactos adversos en la gestión para las entidades"/>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confianza de las entidades distritales, debido a que los productos y servicios del proyecto generen impactos adversos en la gestión para las entidades_x000a_- Modificación a la programación del proyecto - Hoja de Vida de meta o indicado_x000a_- Modificación a la programación del proyecto - Hoja de Vida de meta o indicado_x000a__x000a__x000a__x000a__x000a__x000a__x000a_- Riesgo de Posibilidad de afectación reputacional por pérdida de confianza de las entidades distritales, debido a que los productos y servicios del proyecto generen impactos adversos en la gestión para las entidades, actualizado."/>
    <d v="2023-11-16T00:00:00"/>
    <s v="Identificación del riesgo_x000a__x000a__x000a__x000a_"/>
    <s v="Se revisa el riesgo y se mantienen las características e información como propuesta año 2024."/>
    <m/>
    <m/>
    <m/>
    <m/>
    <m/>
    <m/>
    <m/>
    <m/>
    <m/>
    <m/>
    <m/>
    <m/>
    <m/>
    <m/>
    <m/>
    <m/>
    <m/>
    <m/>
    <m/>
    <m/>
    <m/>
    <m/>
    <m/>
    <m/>
    <m/>
    <m/>
    <m/>
    <m/>
    <m/>
    <m/>
    <m/>
    <m/>
    <m/>
    <n v="33"/>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s (actividades) del proyecto de inversión:_x000a_1. Desarrollar acciones de participación en redes de ciudad, campañas y plataformas de organismos multilaterales._x000a_2. Desarrollar acciones para la sostenibilidad y mejoramiento del desempeño y la gestión pública distrital._x000a_3. Desarrollar acciones tendientes a la tecnificación, productividad y mejoramiento de la Imprenta Distrital._x000a_4. Formular y actualizar lineamientos técnicos archivísticos, estrategias de seguimiento y medición a la implementación de la política archivística en el Distrito Capital._x000a_5. Generar acciones para el aprovechamiento de la información de relacionamiento y la cooperación internacional._x000a_6. Hacer seguimiento al funcionamiento de las instancias de Coordinación._x000a_7. Realizar actividades de los productos del Plan de acción de la política de transparencia y su seguimiento._x000a_8. Realizar las acciones generales de acompañamiento y seguimiento a los proyectos, asuntos y temas estratégicos de la administración distrital._x000a_9. Realizar los diseños requeridos de la Red Distrital de Archivos y la implementación del componente de Archivos Públicos abiertos._x000a_10. Realizar procesos de caracterización, procesamiento, acceso y puesta al servicio del patrimonio documental del Distrito Capital._x000a_11. Realizar seguimiento y evaluación para la gestión del conocimiento y la innovación._x000a_12. Desarrollar instrumentos para formalizar las relaciones con actores internacionales._x000a_13. Desarrollar investigación, promoción, divulgación y pedagogía del patrimonio documental y la memoria histórica de Bogotá._x000a_14. Desarrollar un ecosistema de gestión de conocimiento e innovación._x000a_15. Desarrollar un plan para la consolidación de la gestión de documentos electrónicos de archivo en el Distrito Capital._x000a_16. Desarrollar una estrategia de análisis de información y datos en transparencia para articular las iniciativas de las entidades distritales._x000a_17. Fortalecer el funcionamiento del Sistema de Coordinación Distrital._x000a_18. Implementar el modelo de asistencia técnica focalizada que permita apoyar a las entidades y organismos distritales en la implementación de la política de archivos en el Distrito Capital._x000a_19. Implementar una estrategia de promoción de ciudad a través de la gestión de actividades en Bogotá y en el exterior._x000a_20. Posicionar a la Imprenta Distrital como un aliado estratégico, para visibilizar la gestión, desempeño y transparencia pública._x000a_21. Realizar un programa de Teletrabajo sobre la planta laboral en entidades y organismos distritales._x000a_22. Ejecutar acciones para la negociación, diálogo y concertación sindical en el Distrito Capital._x000a_23. Implementar un plan de relacionamiento y cooperación internacional del distrito."/>
    <s v="-"/>
    <s v="-"/>
    <s v="Posibilidad de afectación reputacional por incumplimiento en la ejecución de las actividades del proyecto, debido a una deficiente gestión en la planeación y seguimiento de las metas del proyecto"/>
    <x v="2"/>
    <s v="Operacionales"/>
    <x v="28"/>
    <s v="- Falta articulación entre las diferentes herramientas en las que están contenidos los productos y servicios.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 Tipo: Preventivo Implementación: Manual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 Tipo: Correctivo Implementación: Manual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_x000a_- Revisar y/o establecer ajustes en los planes de trabajo de cada una de las metas proyecto de inversión en el marco del procedimiento 4202000-PR-348 Formulación, programación y seguimiento a los proyectos de inversión._x000a_- Verificar el avance físico en magnitud y presupuesto de las metas del proyectos de inversión y procederán a actualizar los planes de cada de una de las metas.._x000a__x000a__x000a__x000a__x000a__x000a__x000a_- Actualizar el riesgo Posibilidad de afectación reputacional por incumplimiento en la ejecución de las actividades del proyecto, debido a una deficiente gestión en la planeación y seguimiento de las metas del proyecto"/>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debido a una deficiente gestión en la planeación y seguimiento de las metas del proyecto_x000a_- Modificación a la programación del proyecto - Hoja de Vida de meta o indicado_x000a_- Modificación a la programación del proyecto - Hoja de Vida de meta o indicado_x000a__x000a__x000a__x000a__x000a__x000a__x000a_- Riesgo de Posibilidad de afectación reputacional por incumplimiento en la ejecución de las actividades del proyecto, debido a una deficiente gestión en la planeación y seguimiento de las metas del proyecto, actualizado."/>
    <d v="2023-11-16T00:00:00"/>
    <s v="Identificación del riesgo_x000a__x000a__x000a__x000a_"/>
    <s v="Se revisa el riesgo y se mantienen las características e información como propuesta año 2024."/>
    <m/>
    <m/>
    <m/>
    <m/>
    <m/>
    <m/>
    <m/>
    <m/>
    <m/>
    <m/>
    <m/>
    <m/>
    <m/>
    <m/>
    <m/>
    <m/>
    <m/>
    <m/>
    <m/>
    <m/>
    <m/>
    <m/>
    <m/>
    <m/>
    <m/>
    <m/>
    <m/>
    <m/>
    <m/>
    <m/>
    <m/>
    <m/>
    <m/>
    <n v="33"/>
  </r>
</pivotCacheRecords>
</file>

<file path=xl/pivotCache/pivotCacheRecords2.xml><?xml version="1.0" encoding="utf-8"?>
<pivotCacheRecords xmlns="http://schemas.openxmlformats.org/spreadsheetml/2006/main" xmlns:r="http://schemas.openxmlformats.org/officeDocument/2006/relationships" count="88">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s v="-"/>
    <s v="-"/>
    <s v="Posibilidad de afectación económica (o presupuestal) por fallo judicial en contra de los intereses de la entidad, debido a errores (fallas o deficiencias) en el trámite de los procesos disciplinarios "/>
    <x v="0"/>
    <s v="Ejecución y administración de procesos"/>
    <s v="Oficina de Control Disciplinario Interno, Oficina Jurídica y Despacho de la Secretaría General"/>
    <s v="- Alta rotación de personal generando retrasos en la curva de aprendizaje._x000a_- No se cuenta con   equipos asignados a todos los/as servidores/as. Los equipos (su mayoría) no cuentan con los dispositivos requeridos para operar bajo las nuevas condiciones de trabajo (micrófonos, cámaras, entre otros)_x000a_- Errores (fallas o deficiencias) en la conformación del expediente disciplinario._x000a__x000a__x000a__x000a__x000a__x000a__x000a_"/>
    <s v="- Ataques informáticos a la Infraestructura de la entidad. _x000a_- Interactúen con las anteriores, generando posibles pérdidas de información._x000a__x000a__x000a__x000a__x000a__x000a__x000a__x000a_"/>
    <s v="- Sanciones de orden legal y pecuniaria a la entidad por indebida aplicación de la Ley 734 de 2002 o Ley 1952 de 2019, según corresponda._x000a_- Insatisfacción frente al desarrollo del proceso disciplinario de conformidad con la Ley 734 de 2002 o Ley 1952 de 2019, según corresponda.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enor (2)"/>
    <s v="Menor (2)"/>
    <s v="Menor (2)"/>
    <s v="Leve (1)"/>
    <s v="Leve (1)"/>
    <s v="Menor (2)"/>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el pago de indemnizaciones por acciones legales en los procesos disciplinarios."/>
    <s v="- _x0009_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 Tipo: Preventivo Implementación: Manual. _x000a_- 2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Tipo: Preventivo Implementación: Manu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Preventivo Implementación: Manual_x000a_- 4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5 El procedimiento Aplicación de la Etapa de Instrucción 4205000-PR-385, actividad 1 indica que el Auxiliar Administrativo de la Oficina de Control Disciplinario Interno, autorizado(a) por el (la) Jefe de la Oficina de Control Disciplinario Interno, cada vez que recibe una queja disciplinaria proveniente del ciudadano, de informe suscrito por servidor público u otro medio que amerite credibilidad, revisa que en el Sistema de Información Disciplinario del Distrito Capital – SID no se esté adelantando actuación disciplinaria por los mismos hechos. La(s) fuente(s) de información utilizadas es(son) la queja disciplinaria proveniente del ciudadano, de informe suscrito por servidor público u otro medio que amerite credibilidad, y el aplicativo del Sistema de Información Disciplinario del Distrito Capital – SID. En caso de evidenciar observaciones, desviaciones o diferencias, el auxiliar administrativo informa a través de correo electrónico a la Jefe de la Oficina de Control Disciplinario Interno para decidir sobre la incorporación al proceso disciplinario que corresponda y se registra en el Sistema de Información Disciplinario del Distrito Capital – SID. De lo contrario, asigna el número consecutivo al expediente, registra en el Sistema de Información Disciplinario del Distrito Capital – SID y conforma el expediente disciplinario. Tipo: Preventivo Implementación: Manual_x000a_- 6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11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7 El procedimiento Aplicación de la Etapa de Juzgamiento juicio ordinario 4205000-PR-387, en su actividad 1 indica que el secretario, autorizado(a) por el(la) jefe de la Oficina Jurídica, cada vez que se recibe el expediente disciplinario revisa que contenga toda la información enunciada en el memorando remisorio, al igual que se encuentre debidamente foliado y legajado. La(s) fuente(s) de información utilizadas es(son) el expediente disciplinario. En caso de evidenciar observaciones, desviaciones o diferencias, relacionados con lo anterior, solicita a la Oficina de Control Disciplinario Interno realizar los ajustes correspondientes dejando constancia de ello en el expediente disciplinario. De lo contrario, registra el expediente disciplinario en el Sistema de Información Disciplinario del Distrito Capital - SID y en el libro de correspondencia interna, en el respectivo orden de llegada, y se informa al jefe de la Oficina Jurídica mediante correo electrónico. Tipo: Preventivo Implementación: Manual_x000a_- 8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9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10 El procedimiento Aplicación Segunda Instancia 4205000-PR-386, actividad 12 indica que el Asesor del Despacho - abogado sustanciador, autorizado(a) por el (la) Secretario(a) General, mensualmente verifica que las actuaciones surtidas por segunda instancia al interior del proceso disciplinario se encuentren debidamente registradas en el Sistema de Información Disciplinario del Distrito Capital - SID. La(s) fuente(s) de información utilizadas es(son) los procesos disciplinarios y el Sistema de Información Distrital Disciplinario - SID. En caso de evidenciar observaciones, desviaciones o diferencias, le indica al Auxiliar Administrativo del Despacho las acciones a tomar, quedando registradas en el acta. De lo contrario, le indica al Auxiliar Administrativo del Despacho el cumplimiento de los aspectos revisados en la reunión, quedando registradas en el acta. Tipo: Detec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Preventivo_x000a_- Preventivo_x000a_- Detectivo_x000a_- Preventivo_x000a_- Detectivo_x000a_- Detectivo_x000a_- Detectivo_x000a__x000a__x000a__x000a__x000a__x000a__x000a__x000a__x000a_"/>
    <s v="25%_x000a_25%_x000a_25%_x000a_15%_x000a_25%_x000a_25%_x000a_15%_x000a_25%_x000a_15%_x000a_15%_x000a_1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40%_x000a_40%_x000a_30%_x000a_40%_x000a_30%_x000a_30%_x000a_30%_x000a__x000a__x000a__x000a__x000a__x000a__x000a__x000a__x000a_"/>
    <s v="- 1 El mapa de riesgos del proceso de Control Disciplinario indica que los profesionales, Jefe de la Oficina de Control Disciplinario Interno, Jefe de la Oficina Jurídica y/o Asesor del Despacho de la Secretaría General, autorizado(a) por el Manual Específico de Funciones y Competencias Laborales y el líder de este proceso, cada vez que se identifique la materialización del riesgo, proyecta y suscribe la decisión que subsane la falla o error presentado. Tipo: Correctivo Implementación: Manual_x000a_- 2 El mapa de riesgos del proceso de Control Disciplinario indica que el Jefe de la Oficina de Control Disciplinario Interno, Jefe de la Oficina Jurídica y/o Asesor del Despacho de la Secretaría General, autorizado(a) por el Manual Específico de Funciones y Competencias Laborales, cada vez que se identifique la materialización del riesgo, envía comunicación a la Oficina Jurídica con el fin de analizar si hay lugar a iniciar alguna acción judicial en contra del funcionario que eventualmente haya dado lugar al fallo que condenó a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Jurídica con el fin de analizar si hay lugar a iniciar alguna acción judicial en contra del funcionario que eventualmente haya dado lugar al fallo que condenó a la Entidad._x000a__x000a__x000a__x000a__x000a__x000a_- Actualizar el riesgo Posibilidad de afectación económica (o presupuestal) por fallo judicial en contra de los intereses de la entidad, debido a errores (fallas o deficiencias) en el trámite de los procesos disciplinarios "/>
    <s v="- Oficina de Control Disciplinario Interno, Oficina Jurídica, Despacho de la Secretaría General._x000a_- Profesionales, Jefe Oficina de Control Disciplinario Interno, Jefe Oficina Jurídica y/o Asesor del Despacho de la Secretaría General._x000a_- Profesionales, Jefe Oficina de Control Disciplinario Interno, Jefe Oficina Jurídica y/o Asesor del Despacho de la Secretaría General._x000a_- Jefe de la Oficina de Control Disciplinario Interno, Jefe de la Oficina Jurídica y/o Asesor del Despacho de la Secretaría General._x000a__x000a__x000a__x000a__x000a__x000a_- Oficina de Control Disciplinario Interno, Oficina Jurídica, Despacho de la Secretaría General."/>
    <s v="- Reporte de monitoreo indicando la materialización del riesgo de Posibilidad de afectación económica (o presupuestal) por fallo judicial en contra de los intereses de la entidad, debido a errores (fallas o deficiencias) en el trámite de los procesos disciplinarios _x000a_- Acta de reunión con el análisis y plan de acción a seguir para subsanar el correspondiente error._x000a_- Auto o decisión subsanando el error y/o falla procedimental._x000a_- Memorando comunicando a la Oficina Jurídica._x000a__x000a__x000a__x000a__x000a__x000a_- Riesgo de Posibilidad de afectación económica (o presupuestal) por fallo judicial en contra de los intereses de la entidad, debido a errores (fallas o deficiencias) en el trámite de los procesos disciplinarios ,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m/>
    <m/>
    <m/>
    <m/>
    <m/>
    <m/>
    <m/>
    <m/>
    <m/>
    <m/>
    <m/>
    <m/>
    <m/>
    <m/>
    <m/>
    <m/>
    <m/>
    <m/>
    <m/>
    <m/>
    <m/>
    <m/>
    <m/>
    <m/>
    <m/>
    <m/>
    <m/>
    <m/>
    <m/>
    <m/>
    <m/>
    <m/>
    <m/>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según el procedimiento ordinario (Ley 734 de 2002)"/>
    <s v="-"/>
    <s v="-"/>
    <s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x v="0"/>
    <s v="Ejecución y administración de procesos"/>
    <s v="Oficina de Control Disciplinario Interno"/>
    <s v="- Alta rotación de personal generando retrasos en la curva de aprendizaje._x000a_- Dificultades en la transferencia de conocimiento entre los servidores que se vinculan y retiran de la entidad._x000a_- Los expedientes no cuentan con la custodia adecuada y/o descuido de los/as servidores/as en el manejo de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el Código Único Disciplinario y el Código General Disciplinario._x000a_- Investigaciones disciplinarias por violación a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Menor (2)"/>
    <s v="Menor (2)"/>
    <s v="Leve (1)"/>
    <s v="Leve (1)"/>
    <s v="Leve (1)"/>
    <s v="Menor (2)"/>
    <n v="0.4"/>
    <s v="Moderado"/>
    <s v="El proceso estima que el riesgo se ubica en una zona moderado, debido a que la frecuencia con la que se realizó la actividad clave asociada al riesgo se presentó 53 veces en el último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 Tipo: Preventivo Implementación: Manual_x000a_- 2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en contra del funcionario que reveló la información reservada. Tipo: Correctivo Implementación: Manual_x000a_- 2 El mapa de riesgos del proceso de Control Disciplinario indica que el Jefe de la Oficina de Control Disciplinario Interno, autorizado(a) por el Manual Específico de Funciones y Competencias Laborales, cada vez que se identifique la materialización del riesgo, reasigna el expediente disciplinario a otro profesional de la Oficina de Control Disciplinario Interno, con el fin de continuar con el proces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Disciplinario Interno, con el fin de continuar con el proceso._x000a__x000a__x000a__x000a__x000a__x000a__x000a_- Actualizar el riesgo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s v="- Oficina de Control Disciplinario Interno._x000a_- Jefe de la Oficina de Control Disciplinario Interno_x000a_- Jefe de la Oficina de Control Disciplinario Interno_x000a__x000a__x000a__x000a__x000a__x000a__x000a_- Oficina de Control Disciplinario Interno."/>
    <s v="- Reporte de monitoreo indicando la materialización del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_x000a_- Auto de indagación previa o investigación disciplinaria en contra del funcionario que reveló la información reservada._x000a_- Acta de reparto reasignando el expediente disciplinario a otro profesional._x000a__x000a__x000a__x000a__x000a__x000a__x000a_- Riesgo de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 actualizado."/>
    <d v="2023-11-24T00:00:00"/>
    <s v="_x000a_Análisis antes de controles_x000a_Establecimiento de controles_x000a__x000a_"/>
    <s v="Se actualiza el número de veces de ejecución de la actividad clave asociada al riesgo para la última vigencia, desde el 1 de enero al 22 de noviembre de 2023._x000a_Se eliminan los controles asociados al Proceso Disciplinario Verbal” Código 2210113-PR-008, Versión 012."/>
    <m/>
    <m/>
    <m/>
    <m/>
    <m/>
    <m/>
    <m/>
    <m/>
    <m/>
    <m/>
    <m/>
    <m/>
    <m/>
    <m/>
    <m/>
    <m/>
    <m/>
    <m/>
    <m/>
    <m/>
    <m/>
    <m/>
    <m/>
    <m/>
    <m/>
    <m/>
    <m/>
    <m/>
    <m/>
    <m/>
    <m/>
    <m/>
    <m/>
  </r>
  <r>
    <x v="0"/>
    <s v="Adelantar los procesos disciplinarios contra los(as) servidores(as) y ex servidores(/as) de la Secretaría General de la Alcaldía Mayor de Bogotá D.C., y prevenir las conductas disciplinarias, mediante la aplicación de las normas vigentes en materia disciplinaria y el desarrollo de la estrategia preventiva, con el fin de determinar la posible responsabilidad disciplinaria emitiendo bien sea un fallo sancionatorio o absolutorio, o un auto de archivo, y evitar la ocurrencia de faltas disciplinarias por parte de estos."/>
    <s v="Inicio con la recepción, registro y revisión de la queja disciplinaria, informe de servidor público u otro medio que amerite credibilidad, y con la elaboración de la estrategia preventiva, continua con el desarrollo de las etapas procesales pertinentes consagradas en la norma vigente en materia disciplinaria, y la ejecución de las acciones preventivas, termina con la decisión disciplinaria que corresponda, el archivo físico del expediente en el archivo de gestión, y seguimiento a la implementación de la estrategia preventiva."/>
    <s v="Jefe Oficina de Control Disciplinario Interno y Jefe Oficina Jurídica"/>
    <s v="Evaluación"/>
    <s v="Adelantar los procesos disciplinarios en etapa de instrucción_x000a_Adelantar los procesos disciplinarios en etapa de juzgamiento ordinario o verbal_x000a_Adelantar los procesos disciplinarios en etapa de segunda instancia_x000a_Adelantar los procesos disciplinarios según el procedimiento ordinario (Ley 734 de 2002)"/>
    <s v="-"/>
    <s v="-"/>
    <s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x v="1"/>
    <s v="Ejecución y administración de procesos"/>
    <s v="Oficina de Control Disciplinario Interno, Oficina Jurídica y Despacho de la Secretaría General"/>
    <s v="- Alta rotación de personal generando retrasos en la curva de aprendizaje._x000a_- Dificultades en la transferencia de conocimiento entre los servidores que se vinculan y retiran de la entidad._x000a_- Presentarse una situación de conflicto de interés y no manifestarlo._x000a__x000a_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reputacional por impunidad disciplinaria._x000a_- Investigación disciplinaria por parte de un ente de control que corresponda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Preventivo Implementación: Manual_x000a_- 2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 Tipo: Detectivo Implementación: Manual_x000a_- 3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Preventivo Implementación: Manual_x000a_- 4 El procedimiento Aplicación de la Etapa de Instrucción 4205000-PR-385, actividad 33 indica que el(la) Jefe de la Oficina de Control Disciplinario Interno, autorizado(a) por el Manual Específico de Funciones y Competencias Laborales, mensualmente durante los Subcomités de Autocontrol y reuniones de seguimiento con cada profesional, verifica el estado de las actuaciones disciplinarias teniendo en cuenta: a) Procesos disciplinarios que están próximos a vencer; b) Procesos disciplinarios que a la fecha se encuentren con los términos vencidos; c) Términos procesales en cada una de las etapas del proceso disciplinario; d) Llevar en debida forma los expedientes disciplinarios; e) Custodiar los expedientes disciplinarios; f) Actualización en el Sistema de Información Distrital Disciplinario en cada uno de los expedientes disciplinarios; g) Actualización en el aplicativo OCDI de los expedientes disciplinarios. La(s) fuente(s) de información utilizadas es(son) los procesos disciplinarios, el Sistema de Información Distrital Disciplinario - SID y el aplicativo OCDI de reporte de actos procesales. En caso de evidenciar observaciones, desviaciones o diferencias, indica al profesional las acciones a tomar, quedando registradas en el acta. De lo contrario, indica al profesional el cumplimiento de los aspectos revisados en la reunión, quedando registradas en el acta. Tipo: Detectivo Implementación: Manual_x000a_- 5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6 El procedimiento Aplicación de la Etapa de Juzgamiento juicio ordinario 4205000-PR-387, en su actividad 38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ordinario.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 7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Preventivo Implementación: Manual_x000a_- 8 El procedimiento Aplicación de la Etapa de Juzgamiento juicio verbal 4205000-PR-388, en su actividad 14 indica que el (la) Jefe de la Oficina Jurídica, autorizado(a) por el Manual de Funciones, cada vez que realiza seguimiento a la actuación disciplinaria verifica en cada uno de los expedientes disciplinarios, los términos procesales, la actualización en el Sistema de Información Distrital Disciplinario y en el Sistema de Información OCDI y las decisiones emitidas dentro del proceso disciplinario adelantados en juicio verbal. La(s) fuente(s) de información utilizadas es(son) el Acta de Subcomité de Autocontrol con observaciones y/o conformidad al estado de las actuaciones disciplinarias. En caso de evidenciar observaciones, desviaciones o diferencias, relacionados con lo anterior, se indica al profesional asignado las acciones a tomar, quedando registradas en el acta. De lo contrario, se indica al profesional asignado el cumplimiento de los aspectos revisados en la reunión, quedando registradas en el acta. Tipo: Detectivo Implementación: Manu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Detectivo_x000a_- Preventivo_x000a_- Detectivo_x000a_- Preventivo_x000a_- Detectivo_x000a_- Preventivo_x000a_- Detectivo_x000a__x000a__x000a__x000a__x000a__x000a__x000a__x000a__x000a__x000a__x000a__x000a_"/>
    <s v="25%_x000a_15%_x000a_25%_x000a_15%_x000a_25%_x000a_15%_x000a_2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30%_x000a_40%_x000a_30%_x000a_40%_x000a_30%_x000a_40%_x000a_30%_x000a__x000a__x000a__x000a__x000a__x000a__x000a__x000a__x000a__x000a__x000a__x000a_"/>
    <s v="- 1 El mapa de riesgos del proceso de Control Disciplinario indica que el Jefe de la Oficina de Control Disciplinario Intern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 Tipo: Correctivo Implementación: Manual_x000a_- 2 El mapa de riesgos del proceso de Control Disciplinario indica que el Jefe de la Oficina de Control Disciplinario Interno, Jefe de la Oficina Jurídica y/o Despacho de la Secretaría General, según corresponda, autorizado(a) por el Manual Específico de Funciones y Competencias Laborales, cada vez que se identifique la materialización del riesgo, reasigna el expediente disciplinario a otro profesional de la Oficina de Control Disciplinario Interno, Oficina Jurídica y/o Despacho de la Secretaría General, con el fin de tramitar las actuaciones derivadas de la declaratoria de prescripción y/o caduc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2233919999999977E-3"/>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e implementar una estrategia de divulgación, en materia preventiva disciplinaria, dirigida a los funcionarios y colaboradores de la Secretaría General._x000a_-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x000a__x000a__x000a__x000a__x000a__x000a__x000a__x000a__x000a__x000a_"/>
    <s v="- Jefe de la Oficina de Control Disciplinario Interno_x000a_- Jefe de la Oficina de Control Disciplinario Interno_x000a__x000a__x000a__x000a__x000a__x000a__x000a__x000a__x000a__x000a__x000a__x000a__x000a__x000a__x000a__x000a__x000a__x000a_"/>
    <s v="-"/>
    <s v="-"/>
    <s v="01/02/2024_x000a_01/04/2024_x000a__x000a__x000a__x000a__x000a__x000a__x000a__x000a__x000a__x000a__x000a__x000a__x000a__x000a__x000a__x000a__x000a__x000a_"/>
    <s v="30/11/2024_x000a_31/12/2024_x000a__x000a__x000a__x000a__x000a__x000a__x000a__x000a__x000a__x000a__x000a__x000a__x000a__x000a__x000a__x000a__x000a__x000a_"/>
    <s v="- Reportar 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Disciplinario Interno, Oficina Jurídica o Despacho de la Secretaría General, según corresponda, con el fin de tramitar las actuaciones derivadas de la declaratoria de prescripción y/o caducidad._x000a__x000a__x000a__x000a__x000a__x000a__x000a_- Actualizar el riesgo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s v="- Oficina de Control Disciplinario Interno, Oficina Jurídica y Despacho de la Secretaría General._x000a_- Jefe Oficina de Control Disciplinario Interno._x000a_- Jefe de la Oficina de Control Disciplinario Interno, Jefe de la Oficina Jurídica y/o Despacho de la Secretaría General._x000a__x000a__x000a__x000a__x000a__x000a__x000a_- Oficina de Control Disciplinario Interno, Oficina Jurídica y Despacho de la Secretaría General."/>
    <s v="- Notificación realizada del presunto hech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Riesgo de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 actualizado."/>
    <d v="2023-11-24T00:00:00"/>
    <s v="_x000a__x000a_Establecimiento de controles_x000a__x000a_Tratamiento del riesgo"/>
    <s v="Se eliminan los controles asociados al Proceso Disciplinario Verbal” Código 2210113-PR-008, Versión 012._x000a_Se formulan acciones de Tratamiento a 2024"/>
    <m/>
    <m/>
    <m/>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actividad): Diseñar e implementar una estrategia para el monitoreo del cumplimiento de las metas del Plan Distrital de Desarrollo y las acciones de políticas públicas distritales a cargo de la Entidad."/>
    <s v="-"/>
    <s v="-"/>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La valoración antes de controles es alta."/>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Queda como evidencia el documento de seguimiento al plan de acción institucional, Evidencia Reunión 2213100-FT-449 de revisión al seguimiento del plan de acción institucional y/o correo de validación por parte de la Jefe de la Oficina Asesora de Planeación. Tipo: Preventivo Implementación: Manual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 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 Queda como evidencia Memorando 2211600-FT-011 Aprobación de la solicitud de modificación presupuestal o Devolución de la solicitud de modificación presupuestal.  Tipo: Preventivo Implementación: Manu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 Quedan como evidencias correo electrónico notificando el registro de los movimientos presupuestales o los ajustes a partir de las diferencias encontradas.  Tipo: Detectivo Implementación: Manual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 Queda como evidencia Correo electrónico con observaciones Memorando 2211600-FT-011 de retroalimentación. Tipo: Preventivo Implementación: Manual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 Tipo: Detectivo Implementación: Manual_x000a_- 6. El procedimiento Gestión de políticas públicas distritales de competencia de la Secretaría General (4202000-PR-370) actividad 22 indica que profesionales de la Oficina Asesora de Planeación, autorizado(a) por Jefe Oficina Asesora de Planeación, Trimestralmente, revisan el reporte de seguimiento al Plan de acción de la Política Pública y realizan la retroalimentación respectiva._x000a_Las fuentes de información utilizadas son lo programado en el Plan de Acción de la Política Pública y las orientaciones establecidas por la Secretaría Distrital de Planeación. En caso de evidenciar observaciones, desviaciones o diferencias, las registra en el campo de retroalimentación del instrumento de seguimiento para que la dependencia líder realice los ajustes requeridos y los remita a la Oficina Asesora de Planeación, a través de Correo electrónico; queda como evidencia el Correo electrónico remisorio de la retroalimentación y la Evidencia de Reunión (4211000-FT-449) e instrumento de reporte de seguimiento al Plan de Acción de la Política Pública. De lo contrario, se entiende conforme el reporte y pasa a la actividad 23 “Remitir el reporte de seguimiento al Plan de Acción de la Política Pública”. Tipo: Detectivo Implementación: Manual_x000a_- 7 El procedimiento Elaboración y Seguimiento del Plan Estratégico de TI basado en la arquitectura empresarial (4204000-PR-116) PC#13  (Reportar avances a la Ejecución iniciativas PETI) indica que El Gestor técnico y/o funcional, autorizado(a) por el manual de funciones, trimestralmente verifica el avance en la ejecución de los planes e iniciativas con componente TI definidos en el PETI y registra esta información en el formato seguimiento trimestral PETI. La(s) fuente(s) de información utilizadas es(son) 4204000-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se remite el formato de seguimiento trimestral mediante memorando electrónico a la Oficina TIC. Tipo: Detectivo Implementación: Manual_x000a_- 8 El procedimiento Elaboración y Seguimiento del Plan Estratégico de TI basado en la arquitectura empresarial (4204000-PR-116) PC#14  (Evaluar la ejecución del PETI) indica que El Profesional designado por la Oficina TIC, autorizado(a) por  jefe de la Oficina de Tecnologías de la información y las comunicaciones, trimestralmente verifica el registro de avance del PETI. La(s) fuente(s) de información utilizadas es(son) Formato Seguimiento Trimestral PETI 4204000-FT-1138, 420400-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l profesional designado por la Oficina TIC solicita la publicación del seguimiento en la página web de la Secretaría General, conforme al procedimiento 4204000-PR-359 “Publicación de Información en los Portales y Micrositios Web de la Secretaría General.  Tipo: Detectivo Implementación: Manual_x000a_- _x0009_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 y el 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Queda como evidencia el documento de análisis de la necesidad y la problemática revisado Correo electrónico con solicitud de ajustes. Tipo: Preventivo Implementación: Manual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Tipo: Preventivo Implementación: Manual_x000a_- _x0009_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Tipo: Preventivo Implementación: Manual_x000a_- _x0009_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Tipo: Preven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Detectivo_x000a_- Preventivo_x000a_- Detectivo_x000a_- Detectivo_x000a_- Detectivo_x000a_- Detectivo_x000a_- Preventivo_x000a_- Preventivo_x000a_- Preventivo_x000a_- Preventivo_x000a__x000a__x000a__x000a__x000a__x000a__x000a__x000a_"/>
    <s v="25%_x000a_25%_x000a_15%_x000a_25%_x000a_15%_x000a_15%_x000a_15%_x000a_15%_x000a_25%_x000a_25%_x000a_25%_x000a_2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30%_x000a_40%_x000a_30%_x000a_30%_x000a_30%_x000a_30%_x000a_40%_x000a_40%_x000a_40%_x000a_40%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819537407999999E-3"/>
    <s v="Menor (2)"/>
    <n v="0.33750000000000002"/>
    <s v="Bajo"/>
    <s v="Se determina la probabilidad de ocurrencia de este riesgo como  &quot;muy baja&quot;, teniendo en cuenta que se definieron 12 controles (7 preventivos) (5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riesgo Posibilidad de afectación económica (o presupuestal) por decisión (sanción) de un organismo de control u otra entidad, debido a incumplimiento parcial de compromisos en la ejecución de la planeación institucional y la ejecución presupuest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Riesgo de Posibilidad de afectación económica (o presupuestal) por decisión (sanción) de un organismo de control u otra entidad, debido a incumplimiento parcial de compromisos en la ejecución de la planeación institucional y la ejecución presupuest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
    <m/>
    <m/>
    <m/>
    <m/>
    <m/>
    <m/>
    <m/>
    <m/>
    <m/>
    <m/>
    <m/>
    <m/>
    <m/>
    <m/>
    <m/>
    <m/>
    <m/>
    <m/>
    <m/>
    <m/>
    <m/>
    <m/>
    <m/>
    <m/>
    <m/>
    <m/>
    <m/>
    <m/>
    <m/>
    <m/>
    <m/>
    <m/>
    <m/>
  </r>
  <r>
    <x v="1"/>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u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Formular y realizar seguimiento de los planes estratégicos, institucionales y el Plan Estratégico Sectorial_x000a_Formular y realizar seguimiento a proyectos de inversión de la Secretaría General_x000a_Gestionar el presupuesto de inversión_x000a_Gestionar las políticas públicas distritales de competencia de la Secretaría General_x000a__x000a_Fase (componente): Fortalecer la planeación institucional de la Entidad de acuerdo con las necesidades y nuevas realidades, soportada en un esquema de medición, seguimiento y mejora continua."/>
    <s v="-"/>
    <s v="-"/>
    <s v="Posibilidad de afectación reputacional por pérdida de credibilidad de los grupos de valor y partes interesadas, debido a errores fallas o deficiencias  en  la formulación y actualización de la planeación institucional"/>
    <x v="0"/>
    <s v="Ejecución y administración de procesos"/>
    <s v="Oficina Asesora de Planeación_x000a_Oficina de Tecnologías de la Información y las Comunicaciones"/>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Baja (2)"/>
    <n v="0.4"/>
    <s v="Mayor (4)"/>
    <s v="Moderado (3)"/>
    <s v="Mayor (4)"/>
    <s v="Moderado (3)"/>
    <s v="Mayor (4)"/>
    <s v="Mayor (4)"/>
    <s v="Mayor (4)"/>
    <n v="0.8"/>
    <s v="Alto"/>
    <s v="Se determinó la probabilidad baja  ya que la planeación institucional es susceptible de actualizar en diferentes meses del año, involucrando varios planes operativos como el Plan de Acción Institucional, Plan de Acción Integrado, Plan de Adecuación y Sostenibilidad del MIPG, Plan Anticorrupción y de Atención al Ciudadano, entre otros.  El impacto (4 mayor) obedece a que éste riesgo podría generar incumplimiento de metas de gobierno y los objetivos  institucionales. La valoración antes de controles es alta."/>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Queda como evidencia la matriz de plan de acción institucional  y evidencia Reunión 2213100-FT-449 de revisión del plan de acción consolidado. Tipo: Preventivo Implementación: Manual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Queda como evidencia los correos electrónicos de solicitud de ajustes o la justificación técnica, legal y financiera (4202000-FT-1197) y los documentos soporte para la formulación de anteproyecto de presupuesto. Tipo: Preventivo Implementación: Manual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 Queda como evidencia el correo electrónico con observaciones o informando el registro del proyecto de inversión y las fichas de proyecto en las herramientas dispuestas por la Secretaría Distrital de Planeación registradas. Tipo: Preventivo Implementación: Manual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 De lo contrario, remite memorando de respuesta a la radicación de las hojas de vida de metas o indicadores, y continúa con la actividad, revisar, actualizar y socializar la metodología para la programación y seguimiento de los proyectos de inversión para la vigencia Queda como evidencia el correo electrónico remitiendo las observaciones y memorando de respuesta a la radicación de las hojas de vida de metas o indicadores. Tipo: Detectivo Implementación: Manual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 De lo contrario, se remite memorando de respuesta a la radicación de la programación y continúa con la actividad elaborar y enviar cronograma de seguimiento y monitoreo a los proyectos de inversión Queda como evidencia Correo electrónico con observaciones Memorando de respuesta a la radicación de la programación . Tipo: Detectivo Implementación: Manual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 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 Queda como evidencia Memorando 2211600-FT-011 Aprobación de la solicitud de modificación presupuestal o Devolución de la solicitud de modificación presupuestal. Tipo: Detectivo Implementación: Manu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 Quedan como evidencias correo electrónico notificando el registro de los movimientos presupuestales o los ajustes a partir de las diferencias encontradas. Tipo: Detectivo Implementación: Manual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 Tipo: Detectivo Implementación: Manual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 y el 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Queda como evidencia el documento de análisis de la necesidad y la problemática revisado Correo electrónico con solicitud de ajustes. Tipo: Preventivo Implementación: Manual_x000a_- 10 El procedimiento Elaboración y Seguimiento del Plan Estratégico de TI basado en la arquitectura empresarial (4204000-PR-116) PC#5 (Presentar y aprobar avances de las actividades primera y segunda fase de construcción de PETI ) indica que El Jefe de la Oficina de Tecnologías de la Información y las Comunicaciones y el Jefe de la Oficina Asesora de Planeación, autorizado(a) por el manual de funciones, Cada vez que se actualice la Primera (I) y segunda (II) fase del PETI verifica que la información de las fases I y II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Tipo: Preventivo Implementación: Manual_x000a_- 11 El procedimiento Elaboración y Seguimiento del Plan Estratégico de TI basado en la arquitectura empresarial (4204000-PR-116) PC#7 (Presentar y aprobar avances de las actividades tercera y cuarta fase de construcción de PETI ) indica que El Jefe de la Oficina de Tecnologías de la Información y las Comunicaciones, autorizado(a) por el manual de funciones, Cada vez que se actualice la Tercera (III) y Cuarta (IV) fase del PETI verifica que la información de las fases III y IV de construcción del PETI cumpla con lo establecido en la Guía para la construcción del PETI. La(s) fuente(s) de información utilizadas es(son) Herramienta para la Construcción del PETI y Guía propuesta por el MINTIC.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Tipo: Preventivo Implementación: Manual_x000a_- 12 El procedimiento Elaboración y Seguimiento del Plan Estratégico de TI basado en la arquitectura empresarial (4204000-PR-116) PC#9 (Presentar y aprobar documento PETI) indica que El Comité Institucional de Gestión y desempeño, autorizado(a) por el manual de funciones, Cada vez que se actualice el PETI verifica que la información que contiene el documento PETI se encuentre alineada con la Estrategia y planes de la Entidad. La(s) fuente(s) de información utilizadas es(son) Plan Estratégico, Plan de Desarrollo Distrital, Modelo de Operación, 420400-OT-043 Plan Estratégico de Tecnologías de la Inform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Tipo: Preven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Preventivo_x000a_- Detectivo_x000a_- Detectivo_x000a_- Detectivo_x000a_- Detectivo_x000a_- Detectivo_x000a_- Preventivo_x000a_- Preventivo_x000a_- Preventivo_x000a_- Preventivo_x000a__x000a__x000a__x000a__x000a__x000a__x000a__x000a_"/>
    <s v="25%_x000a_25%_x000a_25%_x000a_15%_x000a_15%_x000a_15%_x000a_15%_x000a_15%_x000a_25%_x000a_25%_x000a_25%_x000a_2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40%_x000a_30%_x000a_30%_x000a_30%_x000a_30%_x000a_30%_x000a_40%_x000a_40%_x000a_40%_x000a_40%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 Tipo: Correctivo Implementación: Manual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 Tipo: Correctivo Implementación: Manual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819537407999999E-3"/>
    <s v="Menor (2)"/>
    <n v="0.33750000000000002"/>
    <s v="Bajo"/>
    <s v="Se determina la probabilidad de ocurrencia de este riesgo como  &quot;muy baja&quot;, teniendo en cuenta que se definieron 12 controles (7 preventivos) (5 detectivos)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riesgo Posibilidad de afectación reputacional por pérdida de credibilidad de los grupos de valor y partes interesadas, debido a errores fallas o deficiencias  en  la formulación y actualización de la planeación institucional"/>
    <s v="- Oficina Asesora de Planeación_x000a_Oficina de Tecnologías de la Información y las Comunicaciones_x000a_- Jefe Oficina Asesora de Planeación_x000a_- Los profesionales de la  Oficina Asesora de Planeación_x000a_- Jefe Oficina Asesora de Planeación_x000a__x000a__x000a__x000a__x000a__x000a_- Oficina Asesora de Planeación_x000a_Oficina de Tecnologías de la Información y las Comunicaciones"/>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Riesgo de Posibilidad de afectación reputacional por pérdida de credibilidad de los grupos de valor y partes interesadas, debido a errores fallas o deficiencias  en  la formulación y actualización de la planeación institucional, actualizado."/>
    <d v="2023-12-15T00:00:00"/>
    <s v="_x000a__x000a_Establecimiento de controles_x000a__x000a_"/>
    <s v="Se ajustó el control asociado al procedimiento 4202000-PR-370 Gestión de políticas públicas distritales de competencia de la Secretaría General, teniendo en cuenta que el procedimiento se actualizó._x000a_"/>
    <m/>
    <m/>
    <m/>
    <m/>
    <m/>
    <m/>
    <m/>
    <m/>
    <m/>
    <m/>
    <m/>
    <m/>
    <m/>
    <m/>
    <m/>
    <m/>
    <m/>
    <m/>
    <m/>
    <m/>
    <m/>
    <m/>
    <m/>
    <m/>
    <m/>
    <m/>
    <m/>
    <m/>
    <m/>
    <m/>
    <m/>
    <m/>
    <m/>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s v="-"/>
    <s v="-"/>
    <s v="Posibilidad de afectación reputacional por la no detección de desviaciones críticas en la muestra establecida para las unidades auditables, debido a errores en la aplicación de los controles claves del proceso auditor"/>
    <x v="0"/>
    <s v="Ejecución y administración de procesos"/>
    <s v="Oficina de Control Inter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oderado (3)"/>
    <s v="Menor (2)"/>
    <s v="Leve (1)"/>
    <s v="Leve (1)"/>
    <s v="Menor (2)"/>
    <s v="Moderado (3)"/>
    <n v="0.6"/>
    <s v="Moderado"/>
    <s v="El proceso estima que el riesgo se ubica en una zona moderado, debido a que la frecuencia con la que se realiza la actividad clave asociada al riesgo se presenta aproximadamente 12 veces al año, sin embargo, ante su materialización, podrían presentarse efectos significativos en la idoneidad del equipo auditor"/>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aplica acciones de mejora en el proceso auditor. Tipo: Correctivo Implementación: Manual_x000a_- 2 El procedimiento de Auditorías Internas de Gestión PR-006  indica que el Jefe de la Oficina de Control Interno, autorizado(a) por el  Manual Específico de Funciones y Competencias Laborales, cada vez que se identifique la materialización del riesgo ajusta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riesgo  Posibilidad de afectación reputacional por la no detección de desviaciones críticas en la muestra establecida para las unidades auditables, debido a errores en la aplicación de los controles claves del proceso auditor"/>
    <s v="- Oficina de Control Interno_x000a_- Jefe de la Oficina de Control Interno_x000a_- Jefe de la Oficina de Control Interno_x000a__x000a__x000a__x000a__x000a__x000a__x000a_-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Riesgo de  Posibilidad de afectación reputacional por la no detección de desviaciones críticas en la muestra establecida para las unidades auditables, debido a errores en la aplicación de los controles claves del proceso auditor, actualizado."/>
    <d v="2023-12-01T00:00:00"/>
    <s v="_x000a__x000a_Establecimiento de controles_x000a__x000a_"/>
    <s v="Se ajusta la redacción del control detectivo."/>
    <m/>
    <m/>
    <m/>
    <m/>
    <m/>
    <m/>
    <m/>
    <m/>
    <m/>
    <m/>
    <m/>
    <m/>
    <m/>
    <m/>
    <m/>
    <m/>
    <m/>
    <m/>
    <m/>
    <m/>
    <m/>
    <m/>
    <m/>
    <m/>
    <m/>
    <m/>
    <m/>
    <m/>
    <m/>
    <m/>
    <m/>
    <m/>
    <m/>
  </r>
  <r>
    <x v="2"/>
    <s v="Evaluar de manera independiente y objetiva el Sistema de Control Interno de la Secretaría General de la Alcaldía Mayor de Bogotá, mediante la realización de auditorías internas de gestión y de calidad, seguimientos e informes de ley programados en el Plan de Anual de Auditorias, y la atención a organismos de control, con el propósito de contribuir al mejoramiento continuo de la gestión institucional."/>
    <s v="Inicia con la definición del Plan Anual de Auditorias, continúa con la ejecución de las auditorías internas de gestión y de calidad, seguimientos e informes de ley, y la atención a organismos de control, termina con la generación de los informes resultado de las auditorias, seguimiento a la implementación de acciones de mejora y emisión de alertas tempranas para prevenir su incumplimiento (excepto de auditorías de calidad)."/>
    <s v="Jefe Oficina de Control Interno"/>
    <s v="Evaluación"/>
    <s v="Ejecutar las auditorías internas de gestión, seguimientos y realizar informes de ley "/>
    <s v="-"/>
    <s v="-"/>
    <s v="Posibilidad de afectación reputacional por sanción disciplinaria de una instancia competente o de un ente de control o regulador, debido a resultados y conclusiones ajustadas a intereses propios o de un tercero, como producto de las evaluaciones de auditoría practicadas."/>
    <x v="1"/>
    <s v="Ejecución y administración de procesos"/>
    <s v="Oficina de Control Inter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actividad 7) indica que el Jefe de la Oficina de Control Interno, autorizado(a) por el Manual Específico de Funciones y Competencias Laborales, cada vez que se vaya a realizar la auditoria a una unidad auditable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las observaciones para su ajuste mediante correo electrónico. De lo contrario, se da por aprobado el programa de trabajo. Tipo: Preventivo Implementación: Manual_x000a_-  2 El procedimiento de Auditorías Internas de Gestión PR-006 (actividad 11) indica que el Jefe de la Oficina de Control Interno, autorizado(a) por el Manual Específico de Funciones y Competencias Laborales, cada vez que se reciba el informe preliminar, revisa los resultados obtenidos, aclara inquietudes con el auditor, revisa la coherencia en su contenido y la adecuada descripción de los eventos y/u observaciones identificadas, de acuerdo con las evidencias. La(s) fuente(s) de información utilizadas es(son) el informe preliminar. En caso de evidenciar observaciones, desviaciones o diferencias, se comunica al auditor para su ajuste, dentro del informe. De lo contrario, se aprueba el informe preliminar y se remite mediante memorand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un (1) taller interno de fortalecimiento de la ética del auditor._x000a__x000a__x000a__x000a__x000a__x000a__x000a__x000a__x000a__x000a__x000a__x000a__x000a__x000a__x000a__x000a__x000a__x000a__x000a_"/>
    <s v="- Jefe de la Oficina de Control Interno_x000a__x000a__x000a__x000a__x000a__x000a__x000a__x000a__x000a__x000a__x000a__x000a__x000a__x000a__x000a__x000a__x000a__x000a__x000a_"/>
    <s v="-"/>
    <s v="-"/>
    <s v="01/08/2024_x000a__x000a__x000a__x000a__x000a__x000a__x000a__x000a__x000a__x000a__x000a__x000a__x000a__x000a__x000a__x000a__x000a__x000a__x000a_"/>
    <s v="31/08/2024_x000a__x000a__x000a__x000a__x000a__x000a__x000a__x000a__x000a__x000a__x000a__x000a__x000a__x000a__x000a__x000a__x000a__x000a__x000a_"/>
    <s v="- Reportar 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riesgo Posibilidad de afectación reputacional por sanción disciplinaria de una instancia competente o de un ente de control o regulador debido a resultados y conclusiones ajustadas a intereses propios o de un tercero, como producto de las evaluaciones de auditoría practicadas."/>
    <s v="- Oficina de Control Interno_x000a_- Jefe de la Oficina de Control Interno_x000a__x000a__x000a__x000a__x000a__x000a__x000a__x000a_- Oficina de Control Interno"/>
    <s v="- Notificación realizada del presunto hecho de Posibilidad de afectación reputacional por sanción disciplinaria de una instancia competente o de un ente de control o regulador debido a resultados y conclusiones ajustadas a intereses propios o de un tercero, como producto de las evaluaciones de auditoría practicadas. al operador disciplinario, y reporte de monitoreo a la Oficina Asesora de Planeación en caso que el riesgo tenga fallo definitivo._x000a_- Comunicación de la reasignación_x000a__x000a__x000a__x000a__x000a__x000a__x000a__x000a_- Riesgo de Posibilidad de afectación reputacional por sanción disciplinaria de una instancia competente o de un ente de control o regulador debido a resultados y conclusiones ajustadas a intereses propios o de un tercero, como producto de las evaluaciones de auditoría practicadas., actualizado."/>
    <d v="2023-12-01T00:00:00"/>
    <s v="Identificación del riesgo_x000a__x000a_Establecimiento de controles_x000a__x000a_Tratamiento del riesgo"/>
    <s v="Se realizó ajuste en la redacción del riesgo para enfocarlo en las conclusiones ajustadas para intereses propios o de terceros, en el resultado de las auditorías_x000a_Se incluyó control detectivo para el riesgo._x000a_Se formula la propuesta de acción de tratamiento del riesgo a 2024."/>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
    <s v="-"/>
    <s v="-"/>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Dirección Distrital de Desarrollo Institucional"/>
    <s v="- Inadecuada planeación de la estrategia, que conlleva a cambios de último momento o incumplimientos en el plan de trabajo o cronograma.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_x000a_"/>
    <s v="- Falta de continuidad en los programas y proyectos entre administraciones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Baja (2)"/>
    <n v="0.4"/>
    <s v="Leve (1)"/>
    <s v="Menor (2)"/>
    <s v="Leve (1)"/>
    <s v="Menor (2)"/>
    <s v="Menor (2)"/>
    <s v="Menor (2)"/>
    <s v="Menor (2)"/>
    <n v="0.4"/>
    <s v="Moderado"/>
    <s v="En cuanto a la probabilidad se obtiene una valoración baja(2), dado a que en la vigencia se llevaron a cabo 7 estrategias, y en cuanto al impacto se obtiene una valoración menor(2), dado que puede verse afectada la imagen institucional a nivel regional por hechos que afectan a algunos usuarios o ciudadanos. En consecuencia la zona resultante quedo en Moderado."/>
    <s v="- 1 El procedimiento 4211000-PR-247 &quot;Definición , estructuración,  desarrollo y evaluación de estrategias&quot; Actividad (3 )  indica que el 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En caso de evidenciar observaciones, desviaciones o diferencias, se devuelve el documento a la actividad No. 2 para la realización de ajustes. De lo contrario, se aprueba la estrategia y se registra en la evidencia reunión 4211000-FT-449, Registro asistencia 4232000-FT-211 de aprobación de  la estrategia y/o evidencia de asistencia a reunión virtual. Tipo: Preventivo Implementación: Manual_x000a_- 2 El procedimiento  4211000-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Preventivo Implementación: Manual_x000a_- 3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4201000-FT-281 o evidencia Reunión 4211000-FT-449 seguimiento a estrategia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9__x0009__x0009__x0009__x0009__x0009__x0009__x0009__x000a_- Actualizar el mapa de riesgos Fortalecimiento de la Gestión Pública_x000a__x000a__x000a__x000a__x000a__x000a__x000a_- Actualizar el riesgo Posibilidad de afectación reputacional por no lograr fortalecer la administración y la gestión pública distrital, debido a deficiencias al planificar, diseñar y/o orientar las estrategias para el fortalecimiento de la administración y la gestión pública distrital"/>
    <s v="- Dirección Distrital de Desarrollo  Institucional_x000a_- El Director(a) y/o Subdirector(a) Técnico (a) de Desarrollo Institucional_x000a_- Subsecretario(a) Distrital de Fortalecimiento Institucional_x000a__x000a_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9__x0009__x0009__x0009__x0009__x0009__x0009__x0009__x0009__x0009__x0009__x0009__x0009__x0009__x0009__x0009__x0009__x0009__x0009__x0009__x0009__x0009__x0009__x0009__x000a_- Mapa de riesgo  Fortalecimiento de la Gestión Pública, actualizado._x000a__x000a__x000a__x000a__x000a__x000a__x000a_-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actualizado."/>
    <d v="2023-12-06T00:00:00"/>
    <s v="Identificación del riesgo_x000a_Análisis antes de controles_x000a__x000a__x000a_"/>
    <s v="Se realizaron  ajustes en las causas internas y externas, que aplican directamente al riesgo._x000a_Se actualizaron los centros de costo de los documentos asociados, en las actividades de control del riesgo.  _x000a_Se ajusta el contexto del proceso._x000a_Se realizó ajuste en la valoración de la probabilidad del riesgo antes de controles, pasando de Bajo a Moderad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s v="-"/>
    <s v="-"/>
    <s v="Posibilidad de afectación reputacional por no lograr fortalecer la administración y la gestión pública distrital, debido a deficiencias al planificar, diseñar y/o ejecutar los cursos y/o diplomados de formación"/>
    <x v="0"/>
    <s v="Ejecución y administración de procesos"/>
    <s v="Dirección Distrital de Desarrollo Institucional"/>
    <s v="- Necesidad permanente de actualización de los contenidos temáticos de los cursos y/o diplomados de formación._x000a_- La plataforma actual donde se desarrollan las ofertas de formación virtual en ocasiones presenta fallas o inconsistencias._x000a_- Falta de seguimiento al cumplimiento del plan de trabajo o cronograma de los cursos y/o diplomados de formación _x000a_- La plataforma actual donde se desarrollan las ofertas de formación virtual no se ajusta a soluciones flexibles y de última tecnología._x000a__x000a__x000a__x000a__x000a__x000a_"/>
    <s v="- Inestabilidad de la conectividad, no disponibilidad de servidores de información y vulnerabilidad en la seguridad informática, para garantizar la correcta prestación del servicio &quot;Programas de formación virtual para servidores públicos del Distrito Capital&quot;.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quot;Programas de formación virtual para servidores públicos del Distrito Capital&quot;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 de Formación virtual para servidores públicos del Distrito Capital (OPA)_x000a__x000a_"/>
    <s v="- Procesos misionales y estratégicos misionales en el Sistema de Gestión de Calidad_x000a__x000a__x000a__x000a_"/>
    <s v="Sin asociación"/>
    <s v="No aplica"/>
    <s v="Baja (2)"/>
    <n v="0.4"/>
    <s v="Leve (1)"/>
    <s v="Menor (2)"/>
    <s v="Leve (1)"/>
    <s v="Menor (2)"/>
    <s v="Menor (2)"/>
    <s v="Menor (2)"/>
    <s v="Menor (2)"/>
    <n v="0.4"/>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en la imagen."/>
    <s v="- 1 El procedimiento 42110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videncia de  reunión 4211000-FT-449, Registro de asistencia 4232000-FT-211 y/o  evidencia de asistencia a reunión virtual.  Tipo: Preventivo Implementación: Manual_x000a_- 2 El procedimiento 42110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La(s) fuente(s) de información utilizadas es(son)  documentos precontractuales. En caso de evidenciar observaciones, desviaciones o diferencias, los devuelve para realizar los ajustes que corresponden. De lo contrario, envía correo electrónico y/o memorando 4233300-FT-011 a la Dirección de Contratación. Tipo: Preventivo Implementación: Manual_x000a_- 3 El procedimiento 42110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4201000-FT-281 y Evidencia Reunión 4211000-FT-449 Acta de reunión  seguimiento. Tipo: Detectivo Implementación: Manual_x000a_- 4 El procedimiento 42110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De lo contrario, envía correo electrónico de socialización de bienvenida e inicio del curso y/o de no admisión. Tipo: Preventivo Implementación: Manual_x000a_- 5 El procedimiento 42110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4201000-FT-281.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Preventivo_x000a_- Preventivo_x000a__x000a__x000a__x000a__x000a__x000a__x000a__x000a__x000a__x000a__x000a__x000a__x000a__x000a__x000a_"/>
    <s v="25%_x000a_25%_x000a_1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40%_x000a_40%_x000a__x000a__x000a__x000a__x000a__x000a__x000a__x000a__x000a__x000a__x000a__x000a__x000a__x000a__x000a_"/>
    <s v="- 1 El mapa de riesgos del proceso Fortalecimiento de la Gestión Pública indica que Profesional Universitario de la Subdirección Técnica de Desarrollo Institucional., autorizado(a) por Subdirector(a) Técnico de Desarrollo Institucional, cada vez que se identifique la materialización del riesgo se gestiona de acuerdo con lo establecido en el Protocolo - Respuesta a usuarios programa de formación Soy 10 Aprende 4211000-OT-077.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6288000000000001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riesgo Posibilidad de afectación reputacional por no lograr fortalecer la administración y la gestión pública distrital, debido a deficiencias al planificar, diseñar y/o ejecutar los cursos y/o diplomados de formación"/>
    <s v="- Dirección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ción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_x000a_- Curso reprogramado_x000a_- Curso ajustado_x000a_- Fallas de la plataforma solucionadas o gestionadas_x000a__x000a__x000a__x000a__x000a_- Riesgo de Posibilidad de afectación reputacional por no lograr fortalecer la administración y la gestión pública distrital, debido a deficiencias al planificar, diseñar y/o ejecutar los cursos y/o diplomados de formación, actualizado."/>
    <d v="2023-12-06T00:00:00"/>
    <s v="Identificación del riesgo_x000a__x000a_Establecimiento de controles_x000a__x000a_"/>
    <s v="Se realizaron  ajustes en las causas internas y externas, que aplican directamente al riesgo._x000a_Se actualizaron los centros de costo de los documentos asociados, en las actividades de control del riesgo.  _x000a_Se ajusta el contexto del proces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s v="-"/>
    <s v="-"/>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Dirección Distrital de Archivo de Bogotá"/>
    <s v="- Falta de actualización de algunos sistemas (interfaz, accesibilidad, disponibilidad) que interactúan con los procesos._x000a_- Cambios internos (administrativos y rotación de personal) que impacta la continuidad en la implementación de las estrategias y la transferencia del conocimiento._x000a_- Falta de disponibilidad presupuestal._x000a_- Desconocimiento de la ley mediante interpretaciones subjetivas de las normas vigentes para evitar o postergar su aplicación_x000a__x000a__x000a__x000a__x000a__x000a_"/>
    <s v="- La inestabilidad de la conectividad, no disponibilidad de servidores de información y vulnerabilidad en la seguridad informática._x000a_- Constante actualización de directrices Nacionales y Distritales,  que no surten suficientes procesos de socialización. _x000a_- Recorte de recursos financieros que impiden las ejecución de metas establecidas en el cuatrienio._x000a_- Falta de continuidad en los programas y proyectos entre administraciones._x000a_- Presiones o motivaciones individuales, sociales o colectivas, que inciten a la realizar conductas contrarias al deber ser._x000a__x000a__x000a__x000a__x000a_"/>
    <s v="- Perdida de confianza, credibilidad y transparencia frente al manejo de la documentación patrimonial del Distrito_x0009__x0009__x000a_- Posibles investigaciones y sanciones de entes de control o entes reguladores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Sin asociación"/>
    <s v="No aplica"/>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Preventivo Implementación: Manual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 .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4.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5.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 4213000-FT-161.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Fortalecimiento de la Gestión Pública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 Tipo: Correctivo Implementación: Manual_x000a_- 2. El mapa de riesgos del proceso Fortalecimiento de la Gestión Pública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Crear un procedimiento que contemple las modalidades no incluidas en el proceso, para el ingreso de documentación patrimonial al Archivo de Bogotá_x000a__x000a__x000a__x000a__x000a__x000a__x000a__x000a__x000a__x000a__x000a__x000a__x000a__x000a__x000a__x000a__x000a__x000a__x000a_"/>
    <s v="- Profesional Universitario_x000a__x000a__x000a__x000a__x000a__x000a__x000a__x000a__x000a__x000a__x000a__x000a__x000a__x000a__x000a__x000a__x000a__x000a__x000a_"/>
    <s v="-"/>
    <s v="-"/>
    <s v="01/06/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 Dirección Distrital de Archivo de Bogotá_x000a_- Subdirector(a) de Gestión de Patrimonio Documental del Distrito _x000a_- Profesional universitario de la Subdirección de Gestión de Patrimonio Documental del Distrito_x0009__x0009__x0009__x0009__x0009__x0009__x0009__x0009__x000a_- Director(a) Distrital de Archivo de Bogotá_x000a__x000a__x000a__x000a__x000a__x000a_- Dirección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Riesg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ctualizado."/>
    <d v="2023-12-06T00:00:00"/>
    <s v="Identificación del riesgo_x000a__x000a__x000a__x000a_Tratamiento del riesgo"/>
    <s v="Se ajusta el contexto del proceso._x000a_Se ajusta la opción donde se señalan los procesos posiblemente afectados con este riesgo. _x000a_Se asocia el servicio Consulta del patrimonio documental de Bogotá_x000a_Se ajustan causas internas y causas externas_x000a_Se definen acciones de tratamiento para la mitigación del riesg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
    <s v="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x v="1"/>
    <s v="Fraude interno"/>
    <s v="Dirección Distrital de Archivo de Bogotá"/>
    <s v="- Falta de actualización de algunos sistemas (interfaz, accesibilidad, disponibilidad) que interactúan con los procesos._x000a_- Cadenas de revisión, validación y aprobación que  retrasan la gestión._x000a_- Cambios internos (administrativos y rotación de personal) que impacta la continuidad en la implementación de las estrategias y la transferencia del conocimiento._x000a_- Uso indebido del poder para la emisión de conceptos técnicos favorables.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Presiones ejercidas por terceros y o ofrecimientos de prebendas, gratificaciones o dadivas._x000a_- No hay conciencia en las entidades del distrito del verdadero impacto de la gestión documental.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Sin asociación"/>
    <s v="No aplica"/>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Tipo: Preventivo Implementación: Manual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Tipo: Detectivo Implementación: Manual_x000a_- 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Preventivo Implementación: Manual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Fortalecimiento de la Gestión Pública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 Tipo: Correctivo Implementación: Manual_x000a_- 2. El mapa de riesgos del proceso Fortalecimiento de la Gestión Pública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 Tipo: Correctivo Implementación: Manual_x000a_- 3. El mapa de riesgos del proceso Fortalecimiento de la Gestión Pública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Tipo: Correctivo Implementación: Manual_x000a_- 4. El mapa de riesgos del proceso Fortalecimiento de la Gestión Pública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jornadas de seguimiento trimestral para la verificación de la correcta revisión y evaluación de las Tablas de Retención Documental –TRD y Tablas de Valoración Documental –TVD _x000a__x000a__x000a__x000a__x000a__x000a__x000a__x000a__x000a__x000a__x000a__x000a__x000a__x000a__x000a__x000a__x000a__x000a__x000a_"/>
    <s v="- Subdirector Técnico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_x000a__x000a__x000a__x000a_- Actualizar 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s v="- Dirección Distrital de Archivo de Bogotá_x000a_- Director(a) Distrital de Archivo de Bogotá_x000a_- Profesional(es) Universitario(s)_x000a_- Director(a) Distrital de Archivo de Bogotá_x000a_- Director(a) Distrital de Archivo de Bogotá_x000a__x000a__x000a__x000a__x000a_- Dirección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_x000a__x000a__x000a__x000a_- Riesg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 actualizado."/>
    <d v="2023-12-06T00:00:00"/>
    <s v="Identificación del riesgo_x000a__x000a_Establecimiento de controles_x000a_Evaluación de controles_x000a_Tratamiento del riesgo"/>
    <s v="Se ajusta el contexto del proceso._x000a_Se actualiza nombre del riesgo_x000a_Se ajusta la opción donde se señalan los procesos posiblemente afectados con este riesgo. _x000a_Se actualizan controles por modificación de procedimiento PR-257 Asistencia técnica en Gestión documental y archivos, debido que a partir de la expedición del Decreto 223 del 08 de junio del 2023, por medio del cual  se modifica el artículo 24 del Decreto Distrital 514 de 2006 que establece el deber de toda entidad pública a nivel Distrital de tener un Subsistema Interno de Gestión Documental y Archivos, y se dictan otras disposiciones; la Dirección Distrital de Archivo de Bogotá, no emite  conceptos técnicos de procesos de contratación._x000a_Se actualizan controles por actualización de procedimiento PR-293 Revisión y evaluación de las Tablas de Retención Documental –TRD y Tablas de Valoración Documental –TVD_x000a_Se ajustan causas internas y causas externas_x000a_Se definen acciones de tratamiento para la mitigación del riesg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s v="-"/>
    <s v="-"/>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Dirección Distrital de Archivo de Bogotá"/>
    <s v="- Falta de actualización de algunos sistemas (interfaz, accesibilidad, disponibilidad) que interactúan con los procesos._x000a_- Falta de disponibilidad presupuestal._x000a_- Cambios internos (administrativos y rotación de personal) que impacta la continuidad en la implementación de las estrategias y la transferencia del conocimiento.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Recorte de recursos financieros que impiden las ejecución de metas establecidas en el cuatrienio._x000a_- Desconocimiento del propósito, el funcionamiento, los productos y servicios que ofrece el proceso por parte de los usuarios del proceso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Consulta del patrimonio documental de Bogotá_x000a__x000a_"/>
    <s v="- Procesos misionales en el Sistema de Gestión de Calidad_x000a__x000a__x000a__x000a_"/>
    <s v="Sin asociación"/>
    <s v="No aplica"/>
    <s v="Alta (4)"/>
    <n v="0.8"/>
    <s v="Leve (1)"/>
    <s v="Menor (2)"/>
    <s v="Moderado (3)"/>
    <s v="Moderado (3)"/>
    <s v="Moderado (3)"/>
    <s v="Menor (2)"/>
    <s v="Moderado (3)"/>
    <n v="0.6"/>
    <s v="Alto"/>
    <s v="El proceso estima que el riesgo se ubica en una zona alta, debido a que la frecuencia con la que se realizó la actividad clave asociada al riesgo se presentó 2900 veces en el último año, sin embargo, ante su materialización, podrían presentarse efectos significativos, en la imagen de la entidad a nivel local"/>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42130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4213000-FT-163. De lo contrario, queda como evidencia el registro de Solicitudes Usuario 4213000-FT-163.  Tipo: Preventivo Implementación: Manual_x000a_- 2.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4213000-FT-161 y la documentación a entregar al solicitante. En caso de evidenciar observaciones, desviaciones o diferencias, no se entrega la documentación, se registran las observaciones en el formato Circulación interna 4213000-FT-161 y se ajusta hasta que corresponda con lo solicitado para realizar la entrega. De lo contrario, queda como evidencia el registro de Circulación interna de documentos históricos 4213000-FT-161.  Tipo: Preventivo Implementación: Manual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4213000-FT-480. En caso de evidenciar observaciones, desviaciones o diferencias, se informa a la Entidad correspondiente mediante el Informe Técnico 4213000-FT-480 remitido por comunicación oficial, Oficio 4233300-FT-012. De lo contrario, queda como evidencia el Informe Técnico 4213000-FT-480 con la aceptación y programación del ingreso de la transferencia secundaria y comunicación oficial Oficio 4233300-FT0-012 de su remisión a la entidad correspondiente.  Tipo: Preventivo Implementación: Manual_x000a_- 4. El procedimiento de Monitoreo y control de condiciones ambientales 4213000-PR-080 indica que el Profesional universitario de la Subdirección de Gestión del Patrimonio Documental del Distrito, autorizado(a) por el Subdirector de Gestión del Patrimonio Documental del Distrito, cada vez que se reciba la solicitud o de conformidad con la programación, realiza la verificación de las condiciones medio ambientales de los espacios, a través del monitoreo microbiológico y saneamiento ambiental. La(s) fuente(s) de información utilizadas es(son) es la Guía 4213200-GS-103 de monitoreo y saneamiento ambiental en los depósitos y áreas técnicas del Archivo de Bogotá. En caso de evidenciar observaciones, desviaciones o diferencias, se registran en el formato medida de biocontaminación en las áreas del Archivo de Bogotá 4213000-FT-589 para la toma de acciones correspondientes. De lo contrario, queda como evidencia el registro de la conformidad en el formato medida de biocontaminación en las áreas del Archivo de Bogotá _x0009_4213000-FT-589.  Tipo: Preventivo Implementación: Manual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4213000-FT-161 y el material bibliográfico físico recibido. En caso de evidenciar observaciones, desviaciones o diferencias, se registran en el formato circulación interna de documentos históricos 4213000-FT-161. De lo contrario, se registra la conformidad en el formato circulación interna de documentos históricos 4213000-FT-161.  Tipo: Preventivo Implementación: Manual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4213000-FT-163. La(s) fuente(s) de información utilizadas es(son) Solicitudes Usuario 4213000-FT-163 y la documentación recibida. En caso de evidenciar observaciones, desviaciones o diferencias, se registran en el formato Solicitudes Usuario 4213000-FT-163 y se aplica el Reglamento de Sala de Consulta 2215100-OT-007. De lo contrario, queda como evidencia el registro de Solicitudes Usuario 4213000-FT-163.  Tipo: Detectivo Implementación: Manual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4213000-FT-161. La(s) fuente(s) de información utilizadas es(son) circulación interna de documentos históricos 4213000-FT-161 y la documentación devuelta por el servidor. En caso de evidenciar observaciones, desviaciones o diferencias, (daños a la documentación o faltantes en unidades documentales) se registran en el formato Circulación interna de documentos históricos 4213000-FT-161 y se reporta la novedad por medio de correo electrónico al líder del área para tomar las medidas pertinentes. De lo contrario, queda como evidencia Circulación interna de documentos históricos4213000-FT-161.  Tipo: Detectivo Implementación: Manual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4233300-FT-012 a la Entidad responsable solicitando los ajustes necesarios. De lo contrario, queda como evidencia el registro del Inventario Analítico 4213200-FT-1080 en el Sistema de información correspondiente del Archivo de Bogotá.  Tipo: Detectivo Implementación: Manual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4211000-FT-449 socialización de control de calidad a unidades documentales ordenadas y clasificadas. De lo contrario, queda como evidencia &quot;Evidencia Reunión&quot; 4211000-FT-449 socialización de control de calidad a unidades documentales ordenadas y clasificadas.  Tipo: Preventivo Implementación: Manual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4211000-FT-449 socialización de control de calidad a unidades documentales descritas. De lo contrario, queda como evidencia &quot;Evidencia Reunión&quot; 4211000-FT-449 socialización de control de calidad a unidades documentales descritas.  Tipo: Detectivo Implementación: Manual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  Tipo: Detectivo Implementación: Manual_x000a_- 12.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 En caso de evidenciar observaciones, desviaciones o diferencias, se registran en el formato Control microbiológico de calidad de documentación saneada 4213000-FT-205. De lo contrario, queda como evidencia el registro de la conformidad en el formato Control microbiológico de calidad de documentación saneada 4213000-FT-205.  Tipo: Detectivo Implementación: Manual_x000a_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_x000a__x000a__x000a__x000a__x000a__x000a__x000a_"/>
    <s v="- Continua_x000a_- Continua_x000a_- Continua_x000a_- Continua_x000a_- Continua_x000a_- Continua_x000a_- Continua_x000a_- Continua_x000a_- Continua_x000a_- Continua_x000a_- Continua_x000a_- Continua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_x000a_"/>
    <s v="- Preventivo_x000a_- Preventivo_x000a_- Preventivo_x000a_- Preventivo_x000a_- Preventivo_x000a_- Detectivo_x000a_- Detectivo_x000a_- Detectivo_x000a_- Preventivo_x000a_- Detectivo_x000a_- Detectivo_x000a_- Detectivo_x000a__x000a__x000a__x000a__x000a__x000a__x000a__x000a_"/>
    <s v="25%_x000a_25%_x000a_25%_x000a_25%_x000a_25%_x000a_15%_x000a_15%_x000a_15%_x000a_25%_x000a_15%_x000a_15%_x000a_15%_x000a__x000a__x000a__x000a__x000a__x000a__x000a__x000a_"/>
    <s v="- Manual_x000a_- Manual_x000a_- Manual_x000a_- Manual_x000a_- Manual_x000a_- Manual_x000a_- Manual_x000a_- Manual_x000a_- Manual_x000a_- Manual_x000a_- Manual_x000a_- Manual_x000a__x000a__x000a__x000a__x000a__x000a__x000a__x000a_"/>
    <s v="15%_x000a_15%_x000a_15%_x000a_15%_x000a_15%_x000a_15%_x000a_15%_x000a_15%_x000a_15%_x000a_15%_x000a_15%_x000a_15%_x000a__x000a__x000a__x000a__x000a__x000a__x000a__x000a_"/>
    <s v="40%_x000a_40%_x000a_40%_x000a_40%_x000a_40%_x000a_30%_x000a_30%_x000a_30%_x000a_40%_x000a_30%_x000a_30%_x000a_30%_x000a__x000a__x000a__x000a__x000a__x000a__x000a__x000a_"/>
    <s v="- 1.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Tipo: Correctivo Implementación: Manual_x000a_- 2. El mapa de riesgos del proceso Fortalecimiento de la Gestión Pública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 Tipo: Correctivo Implementación: Manual_x000a_- 3. El mapa de riesgos del proceso Fortalecimiento de la Gestión Pública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912253951999998E-3"/>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riesgo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 Dirección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a__x000a__x000a__x000a__x000a__x000a_- Dirección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actualizado."/>
    <d v="2023-12-06T00:00:00"/>
    <s v="Identificación del riesgo_x000a_Análisis antes de controles_x000a_Establecimiento de controles_x000a__x000a_"/>
    <s v="Se ajusta el contexto del proceso_x000a_Se actualizan controles por actualización de procedimiento PR-080 Monitoreo y control de condiciones ambientales._x000a_Se ajusta la opción donde se señalan los procesos posiblemente afectados con este riesgo. _x000a_Se ajustan causas internas y causas externas_x000a_Se ajusta la calificación de la probabilidad antes de controles_x0009__x0009__x0009__x0009__x0009__x0009__x0009__x0009__x0009__x0009__x0009__x0009__x0009__x0009__x0009__x0009__x0009__x0009__x0009__x0009__x0009__x0009__x0009__x0009__x0009__x0009__x0009__x0009_"/>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Dirección Distrital de Archivo de Bogotá"/>
    <s v="- Los equipos (su mayoría) no cuentan con los dispositivos requeridos para operar bajo las nuevas condiciones de trabajo (micrófonos, cámaras, entre otros)_x000a_- La planta de personal asignada al proceso no es suficiente para la gestión del mismo_x000a_- No hay distribución equitativa y objetiva de responsabilidades y tareas._x000a__x000a__x000a__x000a__x000a__x000a__x000a_"/>
    <s v="- Falta de continuidad en los programas y proyectos entre administraciones._x000a_-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Ningún otro proceso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s visitas guiadas  asociada al riesgo se presentó 30 veces en el último año, ante su materialización, podrían presentarse efectos menores, en imagen y cumplimiento. "/>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 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4233300-FT-012, presentándole alternativas o estableciendo una nueva fecha u horario probable de la visita. De lo contrario, se registra el cumplimiento de la solicitud en la base de datos de la prestación del servicio de visita guiada. Tipo: Preventivo Implementación: Manual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 Tipo: Preventivo Implementación: Manual_x000a_- 3. El Instructivo de visitas guiadas en el Archivo Bogotá 4213200-IN-071 indica que El Director Distrital de Archivo de Bogotá, autorizado(a) por el Manual específico de funciones y competencias laborales,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 Tipo: Correctivo Implementación: Manual_x000a_- 2. El mapa de riesgos del proceso Fortalecimiento de la Gestión Pública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a__x000a__x000a__x000a__x000a__x000a__x000a_- Actualizar el riesgo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 Dirección Distrital de Archivo de Bogotá_x000a_- Profesional Universitario de la Dirección Distrital de Archivo de Bogotá_x000a_- Profesional Universitario de la Dirección Distrital de Archivo de Bogotá_x000a__x000a__x000a__x000a__x000a__x000a__x000a_- Dirección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actualizado."/>
    <d v="2023-12-06T00:00:00"/>
    <s v="Identificación del riesgo_x000a__x000a__x000a__x000a_"/>
    <s v="Se ajusta el contexto del proceso._x000a_Se ajusta la opción donde se señalan los procesos posiblemente afectados con este riesgo. _x000a_Se actualiza causas internas"/>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
    <s v="-"/>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x v="0"/>
    <s v="Ejecución y administración de procesos"/>
    <s v="Dirección Distrital de Archivo de Bogotá"/>
    <s v="- Falta de actualización de algunos sistemas (interfaz, accesibilidad, disponibilidad) que interactúan con los procesos._x000a_-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
    <s v="- Falta de recursos que podría presentase por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Constante actualización de directrices Nacionales y Distritales,  que no surten suficientes procesos de socialización. _x000a_- La inestabilidad de la conectividad, no disponibilidad de servidores de información y vulnerabilidad en la seguridad informática._x000a_-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_x000a__x000a__x000a_"/>
    <s v="- Inducir a las entidades en errores en la función archivística._x000a_- Pérdida de credibilidad por parte de las otras entidades del Distrito y privadas que cumplen funciones públicas_x000a_- Incumplimiento en la normatividad archivística vigente_x000a__x000a__x000a__x000a__x000a__x000a__x000a_"/>
    <s v="3. Consolidar una gestión pública eficiente, a través del desarrollo de capacidades institucionales, para contribuir a la generación de valor público."/>
    <s v="- Asistencia técnica en Gestión documental y archivos_x000a_- Instrumento técnico en gestión documental y archivos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30 veces en el último año, sin embargo, ante su materialización, podrían presentarse efectos significativos, en la imagen de la entidad a nivel local. "/>
    <s v="- 1. El procedimiento de investigaciones para la difusión del conocimiento, el fortalecimiento de la gestión documental y la apropiación social del patrimonio documental del Distrito Capital 42130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4211000-FT-449) o correo electrónico para los respectivos ajustes. De lo contrario, se aprueba el documento con la investigación finalizada y se registra en Evidencia reunión 4211000-FT-449 o en Correo electrónico de revisión y aprobación del documento de investigación. Tipo: Preventivo Implementación: Manual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4213000-FT-480 de visita aprobado. Tipo: Preventivo Implementación: Manual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 (registrándolas en Evidencia reunión 4211000-FT-449) o a través de correo electrónico al profesional universitario y/o especializado para que realice los ajustes. De lo contrario, se genera Evidencia reunión 4211000-FT-449 o Correo electrónico de aprobación de contenido temático para jornada de socialización. Tipo: Preventivo Implementación: Manual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4233300-FT-012 de concepto técnico aprobado (aplica para las entidades y organismos distritales externos a la Secretaría General) Memorando 4233300-FT-011 de concepto técnico aprobado (aplica para la Secretaría General). Tipo: Preventivo Implementación: Manual_x000a_- 5.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 Tipo: Detectivo Implementación: Manual_x000a_- 6.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 Tipo: Detectivo Implementación: Manual_x000a_- 7.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 Tipo: Detectivo Implementación: Manual_x000a_- 8.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Preventivo Implementación: Manual_x000a_- 9.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brev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breviado Tabla de Retención Documental de entidades públicas y privadas que cumplen una función pública 4213100-FT-927 o Concepto técnico de evaluación abreviado Tabla de Valoración Documental de entidades públicas y privadas que cumplan una función pública 4213100-FT-929, mediante Oficio 4233300-FT-012 o Memorando 4233300-FT-011. Tipo: Detectivo Implementación: Manual_x000a_- 10.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Preventivo Implementación: Manual_x000a_- 11. El procedimiento de Revisión y evaluación de las Tablas de Retención Documental –TRD y Tablas de Valoración Documental –TVD, para su convalidación por parte del Consejo Distrital de Archivos de Bogotá, D.C. 2215100-PR-293 indica que el Subdirector del Sistema Distrital de Archivos , autorizado(a) por el Director Distrital de Archivo de Bogotá , cada vez que se realice un concepto técnico de evaluación ampliado de TRD o TVD, revisa la coherencia técnica y normativa de los tres (3) componentes (jurídico, histórico y archivístico) que contempla el concepto técnico correspondiente y lo remite al Director (a) Distrital Archivo de Bogotá como secretario técnico del Consejo Distrital de Archivos de Bogotá, D.C. para el mismo fin y su aprobación.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De lo contrario, queda como evidencia Concepto técnico de evaluación ampliado de Tabla de Valoración Documental de entidades públicas 4213100-FT-928 o Concepto técnico de evaluación ampliado de Tabla de Retención Documental de entidades públicas 4213100-FT-930 o Concepto técnico de evaluación ampliado de Tabla de Retención Documental Empresas privadas que cumplen una función pública 4213100-FT-988 o Concepto técnico de evaluación ampliado de Tabla de Valoración Documental Empresas privadas que cumplen una función pública 4213100-FT-1084, mediante Oficio 4233300-FT-012 o Memorando 4233300-FT-011. Tipo: Detectivo Implementación: Manual_x000a_- 12.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 Tipo: Preventivo Implementación: Manual_x000a_- 13.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 Tipo: Preventivo Implementación: Manual_x000a_- 14.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42110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4211000-FT449 de revisión del Informe consolidado de seguimiento estratégico al cumplimiento de la normativa archivística en las entidades del distrito capital. Tipo: Detectivo Implementación: Manual_x000a_- 15.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42110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4211000-FT449 de aprobación del Informe consolidado de seguimiento estratégico al cumplimiento de la normativa archivística en las entidades del distrito capital. Tipo: Detectivo Implementación: Manual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_x000a_"/>
    <s v="- Continua_x000a_- Continua_x000a_- Continua_x000a_- Continua_x000a_- Continua_x000a_- Continua_x000a_- Continua_x000a_- Continua_x000a_- Continua_x000a_- Continua_x000a_- Continua_x000a_- Continua_x000a_- Continua_x000a_- Continua_x000a_- Continua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
    <s v="- Preventivo_x000a_- Preventivo_x000a_- Preventivo_x000a_- Preventivo_x000a_- Detectivo_x000a_- Detectivo_x000a_- Detectivo_x000a_- Preventivo_x000a_- Detectivo_x000a_- Preventivo_x000a_- Detectivo_x000a_- Preventivo_x000a_- Preventivo_x000a_- Detectivo_x000a_- Detectivo_x000a__x000a__x000a__x000a__x000a_"/>
    <s v="25%_x000a_25%_x000a_25%_x000a_25%_x000a_15%_x000a_15%_x000a_15%_x000a_25%_x000a_15%_x000a_25%_x000a_15%_x000a_25%_x000a_25%_x000a_15%_x000a_15%_x000a__x000a__x000a__x000a__x000a_"/>
    <s v="- Manual_x000a_- Manual_x000a_- Manual_x000a_- Manual_x000a_- Manual_x000a_- Manual_x000a_- Manual_x000a_- Manual_x000a_- Manual_x000a_- Manual_x000a_- Manual_x000a_- Manual_x000a_- Manual_x000a_- Manual_x000a_- Manual_x000a__x000a__x000a__x000a__x000a_"/>
    <s v="15%_x000a_15%_x000a_15%_x000a_15%_x000a_15%_x000a_15%_x000a_15%_x000a_15%_x000a_15%_x000a_15%_x000a_15%_x000a_15%_x000a_15%_x000a_15%_x000a_15%_x000a__x000a__x000a__x000a__x000a_"/>
    <s v="40%_x000a_40%_x000a_40%_x000a_40%_x000a_30%_x000a_30%_x000a_30%_x000a_40%_x000a_30%_x000a_40%_x000a_30%_x000a_40%_x000a_40%_x000a_30%_x000a_30%_x000a__x000a__x000a__x000a__x000a_"/>
    <s v="- 1. El mapa de riesgos del proceso Fortalecimiento de la Gestión Pública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 Tipo: Correctivo Implementación: Manual_x000a_- 2. El mapa de riesgos del proceso Fortalecimiento de la Gestión Pública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2994159969279992E-4"/>
    <s v="Menor (2)"/>
    <n v="0.22500000000000003"/>
    <s v="Bajo"/>
    <s v="El proceso estima que el riesgo se ubica en una zona baja, debido a que los controles establecidos son adecuados,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a__x000a__x000a__x000a__x000a__x000a_- Actualizar el riesgo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s v="- Dirección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9__x000a_Profesional Universitario y Profesional Especializado de la Subdirección del Sistema Distrital de Archivos_x000a__x000a__x000a__x000a__x000a__x000a_- Dirección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a_- Correo electrónico a través del cual se informan los errores (fallas o deficiencias) en las orientaciones técnicas y seguimiento al cumplimiento de la función archivística, presentados_x000a_- Evidencia de reunión 42110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actualizado."/>
    <d v="2023-12-06T00:00:00"/>
    <s v="Identificación del riesgo_x000a_Análisis antes de controles_x000a_Establecimiento de controles_x000a__x000a_"/>
    <s v="Se ajusta el contexto del proceso._x000a_Se actualiza riesgo de la ficha por modificaciones en procedimientos_x000a_Se actualizan controles por actualización de procedimientos_x000a_Se incluyeron los servicios Asistencia técnica en Gestión documental y archivos y  Instrumento técnico en gestión documental y archivos._x000a_Se ajustan causas internas, externas y efectos_x000a_Se actualiza la calificación de la probabilidad debido a la eliminación de conceptos técnicos de contratación"/>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_x000a_(Servicio de Publicación de  los actos y documentos administrativos en el Registro Distrital)"/>
    <s v="-"/>
    <s v="-"/>
    <s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Subdirección de Imprenta Distrital"/>
    <s v="- Falta de actualización de algunos sistemas (interfaz, accesibilidad, disponibilidad) que interactúan con los procesos._x000a_- Desconocimiento de las demás dependencias y entidades distritales, sobre las particularidades de la Subdirección de Imprenta Distrital._x000a__x000a__x000a__x000a__x000a__x000a__x000a__x000a_"/>
    <s v="- La inestabilidad de la conectividad, no disponibilidad de servidores de información y vulnerabilidad en la seguridad informática._x000a__x000a__x000a__x000a__x000a__x000a__x000a__x000a__x000a_"/>
    <s v="- La buena reputación de la Subdirección de Imprenta Distrital y por consiguiente la Secretaría General de la Alcaldía Mayor de Bogotá, D.C., se vería afectada, lo cual generaría desconfianza ante las partes interesadas._x000a_- Afectar a la entidad emisora del acto o documento administrativo o la ciudadanía, al no divulgar o divulgar información errónea sobre decisiones de la Administración Distrital._x000a_- Sanciones para los funcionarios o servidores que intervienen en el proceso_x000a_- Posibles sanciones legales para la Secretaría General de la Alcaldía Mayor de Bogotá D.C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Procesos misionales en el Sistema de Gestión de Calidad_x000a__x000a__x000a__x000a_"/>
    <s v="Sin asociación"/>
    <s v="No aplica"/>
    <s v="Media (3)"/>
    <n v="0.6"/>
    <s v="Leve (1)"/>
    <s v="Menor (2)"/>
    <s v="Menor (2)"/>
    <s v="Leve (1)"/>
    <s v="Leve (1)"/>
    <s v="Leve (1)"/>
    <s v="Menor (2)"/>
    <n v="0.4"/>
    <s v="Moderado"/>
    <s v="El proceso estima que el riesgo se ubica en una zona moderada, debido a que la frecuencia con la que se realizó la actividad clave asociada al riesgo se presentó 280 veces al año, sin embargo, ante su materialización, podrían presentarse efectos de relativa relevancia, en la imagen de la entidad a nivel local."/>
    <s v="- 1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olicitan publicación de un acto o documento administrativo revisa la pertinencia de publicación del acto o documento administrativo,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De lo contrario, se avala para que continúe el proceso de revisión y se cotejen los archivos soporte en la plataforma del SIRD. Tipo: Preventivo Implementación: Manual_x000a_- 2 El procedimiento 2213300-PR-097 &quot;Publicación del Registro Distrital&quot; indica que el Técnico operativo u Operario, autorizado(a) por el (la) Subdirector(a) Técnico(a) de la Imprenta Distrital, cada vez que solicitan publicación de un acto o documento administrativo coteja los archivos soporte del acto o documento administrativo con la información ingresada en la plataforma, acorde con lo establecido en la normatividad vigente.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se devolverá al solicitante a través de la plataforma del sistema de información del Registro Distrital - SIRD . De lo contrario, se aprueba la solicitud de publicación en la plataforma SIRD. Tipo: Detectivo Implementación: Manual_x000a_- 3 El procedimiento 2213300-PR-097 &quot;Publicación del Registro Distrital&quot; indica que el Profesional Especializado (Abogado) o el (la) Subdirector(a) Técnico(a), autorizado(a) por el (la) Subdirector(a) Técnico(a) de la Imprenta Distrital y el Manual específico de funciones y competencias laborales, cada vez que se elabora un ejemplar del Registro Distrital revisa el archivo electrónico del mismo con la completitud de los actos o documentos administrativos en el incluidos. La(s) fuente(s) de información utilizadas es(son) la solicitud de publicación y los respectivos soportes recibidos. En caso de evidenciar observaciones, desviaciones o diferencias, devuelve el documento borrador que contiene los soportes del ejemplar a publicar allegado en SIGA para su corrección o ajuste. De lo contrario, conceptúa y avala la publicación del ejemplar radicando en SIGA el documento con la relación de cada uno de los actos o documentos administrativos recibidos que cumplieron con los requisitos para publicación. Tipo: Detectivo Implementación: Manual_x000a_- 4 El procedimiento 2213300-PR-097 &quot;Publicación del Registro Distrital&quot; indica que el Técnico Operativo, autorizado(a) por el (la) Subdirector(a) Técnico(a) de la Imprenta Distrital, cada vez que se publica un Registro Distrital verifica que el ejemplar publicado se encuentre disponible para consulta en la Web. La(s) fuente(s) de información utilizadas es(son) módulo consultar Registros Distritales - en la plataforma del sistema de información del Registro Distrital - SIRD. En caso de evidenciar observaciones, desviaciones o diferencias, deberá revisar que el proceso de publicación se haya surtido en el SIRD. De lo contrario, se finaliza el proceso de public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Detectivo_x000a__x000a__x000a__x000a__x000a__x000a__x000a__x000a__x000a__x000a__x000a__x000a__x000a__x000a__x000a__x000a_"/>
    <s v="25%_x000a_1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30%_x000a__x000a__x000a__x000a__x000a__x000a__x000a__x000a__x000a__x000a__x000a__x000a__x000a__x000a__x000a__x000a_"/>
    <s v="- 1 El mapa de riesgos del proceso Fortalecimiento de la Gestión Pública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en el ejemplar del Registro Distrital emiti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2348000000000001"/>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riesgo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 Subdirección Imprenta Distrital_x000a_- Subdirector(a) de Imprenta Distrital_x000a__x000a_- Subdirector(a) de Imprenta Distrital_x000a__x000a_- Subdirector(a) de Imprenta Distrital_x000a__x000a_- Técnico Operativo_x000a_- Subdirector(a) de Imprenta Distrital_x000a__x000a__x000a__x000a__x000a_- Subdirección Imprenta Distrital"/>
    <s v="- Reporte de monitoreo indicando la materialización del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Riesgo de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actualizado."/>
    <d v="2023-12-06T00:00:00"/>
    <s v="Identificación del riesgo_x000a__x000a__x000a__x000a_"/>
    <s v="Se ajusta el contexto del proceso._x000a_Se actualiza las causas externas del mismo."/>
    <m/>
    <m/>
    <m/>
    <m/>
    <m/>
    <m/>
    <m/>
    <m/>
    <m/>
    <m/>
    <m/>
    <m/>
    <m/>
    <m/>
    <m/>
    <m/>
    <m/>
    <m/>
    <m/>
    <m/>
    <m/>
    <m/>
    <m/>
    <m/>
    <m/>
    <m/>
    <m/>
    <m/>
    <m/>
    <m/>
    <m/>
    <m/>
    <m/>
  </r>
  <r>
    <x v="3"/>
    <s v="Generar capacidades en la gestión pública distrital a través de la expedición de lineamientos, el desarrollo de estrategias, la realización de asistencia técnica, la elaboración de estudios e investigaciones, la prestación de servicios relacionados con el fortalecimiento de la gestión y la política laboral, con el fin de modernizar y mejorar permanentemente el desempeño institucional de las entidades distritales."/>
    <s v="El proceso inicia con el diagnóstico y la formulación de las acciones a ejecutar para el fortalecimiento de la gestión pública distrital, continúa con el desarrollo de lineamientos, estrategias, asistencia técnica, estudios e investigaciones, servicios y finaliza con el seguimiento."/>
    <s v="Subsecretario(a) Distrital de Fortalecimiento Institucional"/>
    <s v="Misional"/>
    <s v="Diseñar y emitir lineamientos, desarrollar estrategias, brindar, prestar servicios y realizar análisis, estudios e investigaciones para el fortalecimiento de la gestión pública distrital"/>
    <s v="-"/>
    <s v="-"/>
    <s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Subdirección de Imprenta Distrital"/>
    <s v="- La imagen institucional se ve afectada ante los usuarios que utilizan el servicio, si este no se presta adecuadamente. (pendiente a hoy)_x000a_- Dificultad en la articulación de actividades comunes a las dependencias_x000a__x000a__x000a__x000a__x000a__x000a__x000a__x000a_"/>
    <s v="- Cambios de características técnicas del producto por parte de los usuarios._x000a_- Falta de recursos que podría darse por los recortes presupuestales, humanos y técnicos que influirían en la no sostenibilidad de los programas e iniciativas de los proyectos de inversión y en los servicios que presta al Secretaría General en el Distrito_x000a_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Procesos misionales en el Sistema de Gestión de Calidad_x000a__x000a__x000a__x000a_"/>
    <s v="Sin asociación"/>
    <s v="No aplica"/>
    <s v="Media (3)"/>
    <n v="0.6"/>
    <s v="Leve (1)"/>
    <s v="Menor (2)"/>
    <s v="Menor (2)"/>
    <s v="Menor (2)"/>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leves  en la operación, cumplimiento e imagen de la entidad a nivel local."/>
    <s v="- 1 El procedimiento producción de artes gráficas para entidades Distritales 2213300-PR-098 indica que el Profesional Universitario (Producción), autorizado(a) por el (la) Subdirector(a) Técnico(a) de la Imprenta Distrital, cada vez que se genere el producto terminado verifica la calidad de un ejemplar acorde con la imposición, así como las características técnicas acordadas. La(s) fuente(s) de información utilizadas es(son) el informe de trazabilidad EMLAZE y el formato 4211200-FT-372. En caso de evidenciar observaciones, desviaciones o diferencias, procederá a identificar y dar tratamiento de producto NO conforme. De lo contrario, se termina la ejecución del trabajo solicitado. Tipo: Preventivo Implementación: Manual_x000a_- 2 El procedimiento producción de artes gráficas para entidades Distritales 2213300-PR-098 indica que el Profesional Universitario (Producción), autorizado(a) por el (la) Subdirector(a) Técnico(a) de la Imprenta Distrital, cada vez que se reporte una novedad que afecte la oportunidad de entrega de un trabajo, realiza el seguimiento a las novedades del proceso productivo, de mantenimiento, disponibilidad de máquinas, personal para desarrollar los trabajos de artes gráficas y cumplimiento de las órdenes de producción generadas, acorde con lo indicado en las actividades del proceso productivo. La(s) fuente(s) de información utilizadas es(son) el registro de la reunión seguimiento al proceso productivo de la Subdirección de Imprenta Distrital (4211200-FT-836), la verificación de cintas métricas (4211200-FT-1183) realizado trimestralmente, verificación de requisitos ISO 9001:2015 y buenas prácticas de manufactura BPM (4211200-FT-1128) generado mensualmente y el reporte de limpieza maquinaria (4211200-FT-947) realizado semanalmente. En caso de evidenciar observaciones, desviaciones o diferencias, se procederá a generar acciones para mitigar las dificultades presentadas. De lo contrario, continua el proceso productivo hasta su entrega fin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Fortalecimiento de la Gestión Pública indica que el Profesional Universitario (Producción), autorizado(a) por el (la) Subdirector(a) Técnico(a) de la Imprenta Distrital, cada vez que se identifique la materialización del riesgo informa al usuario solicitante la reprogramación de entrega realizada al trabajo acordado. Tipo: Correctivo Implementación: Manual_x000a_- 2 El mapa de riesgos del proceso Fortalecimiento de la Gestión Pública indica que el Profesional Universitario (Producción), autorizado(a) por el (la) Subdirector(a) Técnico(a) de la Imprenta Distrital, cada vez que se identifique la materialización del riesgo de ser procedente, gestiona la ejecución de mantenimientos correctivos de la maquinaria. Tipo: Correctivo Implementación: Manual_x000a_- 3 El mapa de riesgos del proceso Fortalecimiento de la Gestión Pública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riesgo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s v="- Subdirección de Imprenta Distrital_x000a_- Subdirector(a) de Imprenta Distrital_x000a_- Subdirector(a) de Imprenta Distrital_x000a_- Profesional Universitario (Producción)_x000a_- Profesional Universitario (Producción)_x000a_- Profesional Universitario (Producción)_x000a__x000a__x000a__x000a_- Subdirección de Imprenta Distrital"/>
    <s v="- Reporte de monitoreo indicando la materialización del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Riesgo de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 actualizado."/>
    <d v="2023-12-06T00:00:00"/>
    <s v="Identificación del riesgo_x000a_Análisis antes de controles_x000a__x000a__x000a_"/>
    <s v="Se ajusta el contexto del proceso._x000a_Se actualizan las  causas externas del riesgo"/>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Fortalecer el modelo de operación por procesos de la Secretaría General para mejorar su desempeño"/>
    <s v="-"/>
    <s v="-"/>
    <s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x v="0"/>
    <s v="Ejecución y administración de procesos"/>
    <s v="Oficina Asesora de Planeación "/>
    <s v="- Dificultades en la transferencia de conocimiento entre los servidores que se vinculan y retiran de la entidad._x000a_- La información de entrada que se requiere para registrar en el Aplicativo DARUMA no es suficiente, clara o de calidad._x000a_- Errores humanos en la consolidación y digitación de información._x000a_- La información no se encuentra centralizada para su uso._x000a_- Falta de validación de los procesos y dependencias que remiten la inform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_x000a__x000a__x000a__x000a__x000a__x000a__x000a__x000a__x000a_"/>
    <s v="- Resultados e informes incoherentes frente a la gestión realizada por el proceso o la dependencia._x000a_- Posibles hallazgos._x000a_- Afectación de la imagen de las dependencias y del proceso._x000a_- Desgaste administrativo por reprocesos en la información registrada._x000a_- Desconfianza en la información registrada en el Aplicativo DARUMA.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Leve (1)"/>
    <s v="Menor (2)"/>
    <s v="Menor (2)"/>
    <s v="Leve (1)"/>
    <s v="Moderado (3)"/>
    <s v="Menor (2)"/>
    <s v="Moderado (3)"/>
    <n v="0.6"/>
    <s v="Alto"/>
    <s v="Se determina la probabilidad alta teniendo en cuenta que la retroalimentación a los procesos y dependencias se realiza de forma programada y a demanda según el comportamiento de las metodologías relacionadas. El impacto moderado teniendo en cuenta que se podría generar la entrega inoportuna de información para la toma de decisiones."/>
    <s v="- 1 El procedimiento 4202000-PR-005 Acciones correctivas, preventivas y de mejora indica que el Profesional de la Oficina Asesora de Planeación, autorizado(a) por el Jefe de la Oficina Asesora de Planeación, cada vez que un proceso realiza el reporte de avance para la(s) acciones (módulo “Planes” en el Aplicativo DARUMA) revisa la información reportada del seguimiento a las accion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en el Aplicativo DARUMA de acuerdo con los criterios establecidos en la programación de la acción. De lo contrario, mantiene el avance en el Aplicativo DARUMA de acuerdo con los criterios establecidos en la programación de la acción. Tipo: Preventivo Implementación: Manual_x000a_- 2 El procedimiento 4202000-PR-002 “Elaboración y control de la información documentada” (actividad 3) indica que el Profesional de la Oficina Asesora de Planeación, autorizado(a) por el Jefe de la Oficina Asesora de Planeación, cada vez que un proceso realiza la elaboración o modificación de un documento (módulo “Documentos” en el Aplicativo DARUMA) revisa que el documento cumpla con los criterios metodológicos señalados en la “Guía para la elaboración, modificación y eliminación de documento del sistema de gestión” y las condiciones generales del procedimiento 4202000-PR-002 “Elaboración y control de la información documentada”. La(s) fuente(s) de información utilizadas es(son) la información registrada en el módulo “Documentos”. En caso de evidenciar observaciones, desviaciones o diferencias, se devuelve el documento a la etapa de “Elaboración/Modificación” en el Aplicativo DARUMA para que se realicen los respectivos ajustes. De lo contrario, pasa el documento a la etapa de “Revisión” en el Aplicativo DARUMA. Tipo: Preventivo Implementación: Manual_x000a_- 3 El procedimiento 4202000-PR-214 “Gestión del riesgo” (actividad 11) indica que el profesional de la Oficina Asesora de Planeación, autorizado(a) por el Jefe de la Oficina Asesora de Planeación, cada vez que un proceso o proyecto de inversión realiza el reporte de monitoreo de riesgos (cuatrimestral en gestión y bimestral en corrupción) a través del Aplicativo DARUMA, realiza el análisis de la consistencia de los resultados del monitoreo de riesgos, verificando que cumpla metodológicamente con lo establecido en la Política de Administración del Riesgo (4202000-OT-081), las condiciones generales del procedimiento Gestión del riesgo (4202000-PR-214) y la Guía para la Administración de riesgos de gestión, corrupción y proyectos de inversión (4202000-GS-079). La(s) fuente(s) de información utilizadas es(son) los resultados del monitoreo a la gestión de riesgos y del reporte de avance de las acciones en el módulo &quot;Planes&quot;, registrados en el Aplicativo DARUMA. En caso de evidenciar observaciones, desviaciones o diferencias, se registran en el formato Retroalimentación al reporte de monitoreo de riesgos (gestión de procesos y corrupción) 4202000-FT-1157 y se envía mediante correo electrónico. De lo contrario, se registra la conformidad en el formato Retroalimentación al reporte de monitoreo de riesgos (gestión de procesos y corrupción) 4202000-FT-1157 y se envía mediante correo electrónico. Tipo: Preventivo Implementación: Manual_x000a_- 4 El instructivo “Gestión del Plan de Acción Integrado y Plan de Ajuste y Sostenibilidad MIPG en el Aplicativo DARUMA” fase de seguimiento, indica que el profesional de la Oficina Asesora de Planeación, autorizado(a) por el Jefe de la Oficina Asesora de Planeación, cada vez que una dependencia realiza el reporte de avance para la(s) actividades del Plan de Acción Integrado y Plan de Ajuste y Sostenibilidad MIPG (módulo “Planes” en el Aplicativo DARUMA), revisa la información reportada del seguimiento a las actividades, considerando el avance cualitativo, cuantitativo y las evidencias que lo soportan. La(s) fuente(s) de información utilizadas es(son) la información registrada en el módulo “Planes” del Aplicativo DARUMA. En caso de evidenciar observaciones, desviaciones o diferencias, se ajusta el registro del avance de la actividad en el Aplicativo DARUMA de acuerdo con los criterios establecidos en la programación de la misma. De lo contrario, mantiene el avance en el Aplicativo DARUMA de acuerdo con los criterios establecidos en la programación de la actividad. Tipo: Preventivo Implementación: Manual_x000a_- 5 La guía para el uso del módulo de indicadores en el Aplicativo DARUMA indica que el profesional de la Oficina Asesora de Planeación, autorizado(a) por el Jefe de la Oficina Asesora de Planeación, cada vez que un proceso realiza el reporte de ejecución de un indicador en el Aplicativo DARUMA (módulo Indicadores) verifica que el reporte del indicador respecto a magnitudes, información cualitativa y evidencias, sea coherente y tenga relación con la programación establecida para el periodo. La(s) fuente(s) de información utilizadas es(son) la información de captura registrada en el módulo Indicadores del Aplicativo DARUMA. En caso de evidenciar observaciones, desviaciones o diferencias, se devuelve el reporte del indicador al rol “Revisor de datos” para realizar los ajustes correspondientes y registrar nuevamente la información en el Aplicativo DARUMA. De lo contrario, se aprueba el reporte del indicador quedando registrada la información en el Aplicativo DARUMA.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Institucional indica que el Profesional de la Oficina Asesora de Planeación, autorizado(a) por el Jefe Oficina Asesora de Planeación, cada vez que se identifique la materialización del riesgo informa al proceso o dependencia la justificación de no haber realizado la retroalimentación y la fecha para realizarla. Tipo: Correctivo Implementación: Manual_x000a_- 2 El mapa de riesgos del proceso Fortalecimiento Institucional indica que el Profesional de la Oficina Asesora de Planeación, autorizado(a) por el Jefe Oficina Asesora de Planeación, cada vez que se identifique la materialización del riesgo realiza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Tipo: Correctivo Implementación: Manual_x000a_- 3 El mapa de riesgos del proceso Fortalecimiento Institucional indica que el Jefe Oficina Asesora de Planeación, autorizado(a) por el Manual específico de funciones y competencias laborales, cada vez que se identifique la materialización del riesgo informa al Comité Institucional de Gestión y Desempeño o al Comité Institucional de Coordinación de Control Interno, la justificación de no haber realizado la retroalimentación y los avances presentados para su ejecución, en caso que se afecte el actuar de las líneas de defens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2207999999999986E-2"/>
    <s v="Menor (2)"/>
    <n v="0.25312499999999999"/>
    <s v="Bajo"/>
    <s v="Se determina la zona de riesgo muy bajo, teniendo en cuenta que se definieron 5 controles para evitar que el riego se presente  y 3 correctivos ante la posible materialización del riesg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en el informe de monitoreo a la Oficina Asesora de Planeación._x000a_- Informar al proceso o dependencia la justificación de no haber realizado la retroalimentación y la fecha para realizarla._x000a_- Realizar la retroalimentación al proceso o dependencia según corresponda, la realización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Informar al Comité Institucional de Gestión y Desempeño o Comité Institucional de Coordinación de Control Interno, la justificación de no haber realizado la retroalimentación y los avances presentados para su ejecución, en caso que se afecte el actuar de las líneas de defensa._x000a__x000a__x000a__x000a__x000a__x000a_- Actualizar el riesgo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s v="- Oficina Asesora de Planeación _x000a_- Profesional de la Oficina Asesora de Planeación_x000a_- Profesional de la Oficina Asesora de Planeación_x000a_- Jefe de la Oficina Asesora de Planeación_x000a__x000a__x000a__x000a__x000a__x000a_- Oficina Asesora de Planeación "/>
    <s v="- Reporte de monitoreo indicando la materialización del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_x000a_- Correo electrónico con la justificación_x000a_- Retroalimentación realizada a través del Aplicativo DARUMA_x000a_- Acta del Comité_x000a__x000a__x000a__x000a__x000a__x000a_- Riesgo de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 actualizado."/>
    <d v="2023-12-15T00:00:00"/>
    <s v="_x000a__x000a_Establecimiento de controles_x000a_Evaluación de controles_x000a_"/>
    <s v="Se actualizaron los controles definidos teniendo en cuenta que los procedimientos 4202000-PR-002, 4202000-PR-005, 4202000-PR-214 fueron actualizados._x000a_Se incluyó un nuevo control relacionado con el procedimiento 4202000-PR-389 sobre la retroalimentación a los indicadores institucionales."/>
    <m/>
    <m/>
    <m/>
    <m/>
    <m/>
    <m/>
    <m/>
    <m/>
    <m/>
    <m/>
    <m/>
    <m/>
    <m/>
    <m/>
    <m/>
    <m/>
    <m/>
    <m/>
    <m/>
    <m/>
    <m/>
    <m/>
    <m/>
    <m/>
    <m/>
    <m/>
    <m/>
    <m/>
    <m/>
    <m/>
    <m/>
    <m/>
    <m/>
  </r>
  <r>
    <x v="4"/>
    <s v="Administrar el Sistema de Gestión de la Secretaría General mediante la definición de orientaciones, acompañamiento y seguimiento para su implementación y sostenibilidad con el fin de consolidar la operación por procesos y promover la mejora institucional."/>
    <s v="Inicia con la definición de orientaciones para el desarrollo de las políticas de gestión y desempeño del Modelo Integrado de Planeación y Gestión y los requisitos de los sistemas de gestión, continúa con el acompañamiento en la implementación de las orientaciones definidas y termina con el seguimiento y mejora del Sistema de Gestión de la Secretaría General."/>
    <s v="Jefe Oficina Asesora de Planeación"/>
    <s v="Estratégico"/>
    <s v="Definir las orientaciones y realizar acompañamiento en la implementación y sostenibilidad de los sistemas que integran el sistema de gestión de la entidad_x000a_Fase (actividad): Actualizar e implementar la política ambiental de la Secretaría General"/>
    <s v="-"/>
    <s v="-"/>
    <s v="Posibilidad de afectación reputacional por pérdida de la credibilidad en el compromiso ambiental de la Entidad, debido a decisiones erróneas o no acertadas en la formulación del PIGA y su plan de acción"/>
    <x v="0"/>
    <s v="Ejecución y administración de procesos"/>
    <s v="Dirección Administrativa y Financiera"/>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uy baja (1)"/>
    <n v="0.2"/>
    <s v="Leve (1)"/>
    <s v="Menor (2)"/>
    <s v="Menor (2)"/>
    <s v="Leve (1)"/>
    <s v="Leve (1)"/>
    <s v="Menor (2)"/>
    <s v="Menor (2)"/>
    <n v="0.4"/>
    <s v="Bajo"/>
    <s v="Se determina la probabilidad muy baja, ya que la actividad que conlleva el riesgo se ejecuta como máximos 1 vez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 • Mejora continua • Prevención y control de la contaminación • Compromiso de cumplir la legislación ambiental relevante y otros compromisos existentes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para posteriormente, ser aprobada la Política Ambiental. De lo contrario, queda aprobada la Política Ambiental en el Acta del Comité Institucional de Gestión y Desempeño sin observaciones. Tipo: Preventivo Implementación: Manual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 Tipo: Preventivo Implementación: Manual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 Tipo: Preventivo Implementación: Manual_x000a_- 4 El procedimiento 2210111-PR -203 &quot;Formulación, ejecución y seguimiento al Plan Institucional de Gestión Ambiental - PIGA &quot;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Fortalecimiento institucional indica que Director(a) Administrativo y Financiero - Gestor Ambiental, autorizado(a) por la Resolución 759 de 2020, cada vez que se identifique la materialización del riesgo, realiza la propuesta de ajustes al documento PIGA y/o su plan de acción. Tipo: Correctivo Implementación: Manual_x000a_- 2 El mapa de riesgos del proceso Fortalecimiento institucional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y el impacto menor.  Por lo tanto el resultado después de los controles continúa siendo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riesgo Posibilidad de afectación reputacional por pérdida de la credibilidad en el compromiso ambiental de la Entidad, debido a decisiones erróneas o no acertadas en la formulación del PIGA y su plan de acción"/>
    <s v="- Dirección Administrativa y Financiera_x000a_- Director(a) Administrativo y Financiero - Gestor Ambiental_x000a_- Director(a) Administrativo y Financiero - Gestor Ambiental_x000a__x000a__x000a__x000a__x000a__x000a__x000a_- Dirección Administrativa y Financiera"/>
    <s v="- Reporte de monitoreo indicando la materialización del riesgo de Posibilidad de afectación reputacional por pérdida de la credibilidad en el compromiso ambiental de la Entidad, debido a decisiones erróneas o no acertadas en la formulación del PIGA y su plan de acción_x000a_- Propuesta documento PIGA y/o su plan de acción_x000a_- Documento PIGA y/o su plan de acción actualizado, publicado en página web - Botón de transparencia y socializado._x000a__x000a__x000a__x000a__x000a__x000a__x000a_- Riesgo de Posibilidad de afectación reputacional por pérdida de la credibilidad en el compromiso ambiental de la Entidad, debido a decisiones erróneas o no acertadas en la formulación del PIGA y su plan de acción, actualizado."/>
    <d v="2023-12-15T00:00:00"/>
    <s v="Identificación del riesgo_x000a_Análisis antes de controles_x000a_Establecimiento de controles_x000a_Evaluación de controles_x000a_Tratamiento del riesgo"/>
    <s v="En el marco del nuevo modelo de operación por procesos, se migra el presente riesgo del proceso Gestión de Servicios administrativos al nuevo proceso Fortalecimiento Institucional."/>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Gestionar alianzas y / o acciones de Relacionamiento Internacional, previa aprobación con el sector/entidad y/o la Alcaldía y actores internacionales para el Distrito."/>
    <s v="-"/>
    <s v="-"/>
    <s v="Posibilidad de afectación reputacional por información inoportuna, deficiente o insuficiente, debido a errores (fallas o deficiencias) en el reporte de la información o en la gestión de relacionamiento y cooperación  internacional de los sectores y/o entidades"/>
    <x v="0"/>
    <s v="Ejecución y administración de procesos"/>
    <s v="Dirección Distrital de Relaciones Internacionales "/>
    <s v="- Los sistemas de información son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estratégicos en el Sistema de Gestión de Calidad_x000a__x000a__x000a__x000a_"/>
    <s v="Sin asociación"/>
    <s v="No aplica"/>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El resultado obtenido de una probabilidad baja  (2), con un impacto menor (2), en relación con el cumplimiento de metas y objetivos de la Entidad obteniendo resultado moderado."/>
    <s v="- 1 El procedimiento 4212000-PR-202 &quot;Relacionamiento y Cooperación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 Evidencia Reunión 2213100-FT-449 con La retroalimentación efectuada y ajustes realizados. Tipo: Preventivo Implementación: Manual_x000a_- 2 El procedimiento 42120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 Evidencia Reunión 4211000-FT-449 con los ajustes realizados. Tipo: Detectivo Implementación: Manual_x000a_- 3 El procedimiento 42120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 mediante  el monitoreo la implementación de la acción 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4211000-FT-449 con recomendaciones a la(s) entidad (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 Tipo: Correctivo Implementación: Manual_x000a_- 3.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 en consecuencia la zona resultante es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cooperación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riesgo Posibilidad de afectación reputacional por información inoportuna, deficiente o insuficiente, debido a errores (fallas o deficiencias) en el reporte de la información o en la gestión de relacionamiento y cooperación  internacional de los sectores y/o entidades"/>
    <s v="- Dirección Distrital de Relaciones Internacionales 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cooperación  internacional de los sectores y/o entidades_x000a_- Registro en Matriz de Relacionamiento y cooperación_x000a_-  Correo electrónico de ajuste y/o documento final de ajuste._x000a_- Correo electrónico, según aplique_x000a__x000a__x000a__x000a__x000a__x000a_- Riesgo de Posibilidad de afectación reputacional por información inoportuna, deficiente o insuficiente, debido a errores (fallas o deficiencias) en el reporte de la información o en la gestión de relacionamiento y cooperación  internacional de los sectores y/o entidades, actualizado."/>
    <d v="2023-12-01T00:00:00"/>
    <s v="_x000a__x000a_Establecimiento de controles_x000a__x000a_"/>
    <s v="Se actualizaron los centros de costos de los documentos asociados a los controles, conforme a los lineamientos establecidos y a lo publicado en el aplicativo Daruma."/>
    <m/>
    <m/>
    <m/>
    <m/>
    <m/>
    <m/>
    <m/>
    <m/>
    <m/>
    <m/>
    <m/>
    <m/>
    <m/>
    <m/>
    <m/>
    <m/>
    <m/>
    <m/>
    <m/>
    <m/>
    <m/>
    <m/>
    <m/>
    <m/>
    <m/>
    <m/>
    <m/>
    <m/>
    <m/>
    <m/>
    <m/>
    <m/>
    <m/>
  </r>
  <r>
    <x v="5"/>
    <s v="Facilitar acciones estratégicas de cooperación, relacionamiento o posicionamiento internacional, mediante la gestión de alianzas distritales con aliados internacionales, para movilizar recursos técnicos y financieros y posicionar a Bogotá como referente global, permitiendo la consolidación del Plan de Desarrollo Distrital y dando valor agregado a las políticas públicas y gestión del Distrito."/>
    <s v="Inicia con la formulación y ajustes a los planes de cooperación y posicionamiento internacional continua con la identificación y/o recepción de oportunidades para proyectos y acciones estratégicas para el distrito en términos de cooperación internacional, relacionamiento estratégico y posicionamiento internacional; también conlleva el acompañamiento a las acciones de cooperación, proyección y relacionamiento estratégico finaliza con la visibilización de las acciones."/>
    <s v="Director(a) Distrital de Relaciones Internacionales"/>
    <s v="Estratégico"/>
    <s v="Realizar el acompañamiento y monitoreo durante la implementación de la acción, programa o proyecto de cooperación, relacionamiento y posicionamiento internacional"/>
    <s v="-"/>
    <s v="-"/>
    <s v="Posibilidad de afectación reputacional por información inoportuna, deficiente o insuficiente, debido a errores (fallas o deficiencias) en el reporte de la información o en la gestión de relacionamiento y posicionamiento  internacional de los sectores y/o entidades"/>
    <x v="0"/>
    <s v="Usuarios, productos y prácticas"/>
    <s v="Dirección Distrital de Relaciones Internacionales "/>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Sin asociación"/>
    <s v="No aplica"/>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oderada  (probabilidad 2 e Impacto 2), considerando para ello los controles establecidos  en términos de seguimiento y monitoreo a las actividades que se desarrollan a través de los procedimientos."/>
    <s v="- 1 El procedimiento  42120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4211000-FT-449 con la retroalimentación efectuada y ajustes realizados. Tipo: Preventivo Implementación: Manual_x000a_- 2 El procedimiento  4212000-PR-242 &quot;Posicionamiento Internacional&quot; en la actividad 3 indica que Profesional de la Dirección Distrital de Relaciones Internacionales, autorizado(a) por el Manual Específico de Funciones y/o las actividades contractuales, cuando se requiera la acción  de posicionamiento 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4211000-FT-449 con la retroalimentación efectuada y ajustes realizados.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Tipo: Correctivo Implementación: Manual_x000a_- 2 El Mapa de Riesgos del proceso Gestión de Alianzas e Internacionalización de Bogotá indica que el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en el proceso de aprobar  el relacionamiento y cooperación internacional. Tipo: Correctivo Implementación: Manual_x000a_- 3 El Mapa de Riesgos del proceso Gestión de Alianzas e Internacionalización de Bogotá indica que la Directora y/o Subdirectora de relacionamiento y cooperación, autorizado(a) por  el Manual Específico de Funciones  (Resolución 097 de 2018), cada vez que se identifique la materialización del riesgo realiza reuniones periódicas de seguimiento a  las actividades de relacionamiento y cooperación  ( Reuniones de área), para asegurar, que el desarrollo de la actividad de cooperación se realice según lo aprobad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muy baja  1   Impacto leve 1).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oportuna, deficiente o insuficiente, debido a errores (fallas o deficiencias) en el reporte de la información o en la gestión de relacionamiento y posicionamiento  internacional de los sectores y/o entidades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 Actualizar el mapa de riesgos Gestión de Alianzas e Internacionalización de Bogotá_x000a__x000a__x000a__x000a__x000a_- Actualizar el riesgo Posibilidad de afectación reputacional por información inoportuna, deficiente o insuficiente, debido a errores (fallas o deficiencias) en el reporte de la información o en la gestión de relacionamiento y posicionamiento  internacional de los sectores y/o entidades"/>
    <s v="- Dirección Distrital de Relaciones Internacionales _x000a_- Dirección Distrital de Relaciones Internacionales 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 Dirección Distrital de Relaciones Internacionales "/>
    <s v="- Reporte de monitoreo indicando la materialización del riesgo de Posibilidad de afectación reputacional por información inoportuna, deficiente o insuficiente, debido a errores (fallas o deficiencias) en el reporte de la información o en la gestión de relacionamiento y posicionamiento  internacional de los sectores y/o entidades_x000a_- Correo de evidencia de la reunión_x000a__x000a_- Correo y /o  documento de ajuste a las observaciones realizadas _x000a__x000a_- Acta de reuniones realizadas y/o evidencia de reunión virtual_x000a_- Mapa de riesgo  Gestión de Alianzas e Internacionalización de Bogotá, actualizado._x000a__x000a__x000a__x000a__x000a_- Riesgo de Posibilidad de afectación reputacional por información inoportuna, deficiente o insuficiente, debido a errores (fallas o deficiencias) en el reporte de la información o en la gestión de relacionamiento y posicionamiento  internacional de los sectores y/o entidades, actualizado."/>
    <d v="2023-12-01T00:00:00"/>
    <s v="_x000a__x000a_Establecimiento de controles_x000a__x000a_"/>
    <s v="Se ajustaron los centros de costos de los documentos asociados a los controles, conforme a lo publicado en el aplicativo Daruma."/>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
    <s v="-"/>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Alta (4)"/>
    <n v="0.8"/>
    <s v="Catastrófico (5)"/>
    <s v="Mayor (4)"/>
    <s v="Mayor (4)"/>
    <s v="Mayor (4)"/>
    <s v="Leve (1)"/>
    <s v="Moderado (3)"/>
    <s v="Catastrófico (5)"/>
    <n v="1"/>
    <s v="Extremo"/>
    <s v="El proceso estima que el riesgo se ubica en una zona extrem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_x0009_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El proceso estima que el riesgo se ubica en una zona alt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 Actualizar el riesgo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 Dirección de Contratación_x000a_- Director(a) de Contratación_x000a_- Director(a) de Contratación_x000a_- Director(a) de Contratación_x000a__x000a__x000a__x000a__x000a__x000a_- Dirección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
    <s v="-"/>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Dirección de Contratación"/>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Mayor (4)"/>
    <s v="Mayor (4)"/>
    <s v="Mayor (4)"/>
    <s v="Leve (1)"/>
    <s v="Leve (1)"/>
    <s v="Moderado (3)"/>
    <s v="Mayor (4)"/>
    <n v="0.8"/>
    <s v="Alto"/>
    <s v="El proceso estima que el riesgo se ubica en una zona alta, debido a que la frecuencia con la que se realizó la actividad clave asociada al riesgo se presentó 71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indica que el Profesional de la Dirección de Contratación , autorizado(a) por el Director de contratación,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o tienda Virtual del Estado Colombiano el acto administrativo de designación del Comité Evaluador con sus soportes. Tipo: Preventivo Implementación: Manual_x000a_- 2 Los procedimientos 4231000-PR-284 “Mínima cuantía”, 4231000-PR-339 “Selección Pública de Oferentes”, 4231000-PR-338 “Agregación de Demanda”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y cada vez que se presenten cotizaciones por medio de la tienda virtual al proceso de selección bajo la modalidad de Agregación de Demanda, verifica para el caso de las propuestas que se cumplan los requisitos definidos en la Invitación Pública o el Pliego de Condiciones definitivo y sus adendas, según sea el caso y elabora el respectivo Informe de Evaluación en SECOP y para el caso de las cotizaciones bajo la modalidad de Agregación de Demanda, verifica el precio techo para cada uno de los bienes, servicios u obras a adquirir así como el menor valor ofertado por parte de los proveedores realizando una comparación de lo solicitado frente a lo cotizado. La(s) fuente(s) de información utilizadas es(son) informe de evaluación publicado en el SECOP o evidencia de reunión 2213100-FT-449 de comparación de cotizaciones respectivamente. En caso de evidenciar observaciones, desviaciones o diferencias, se debe ajustar el informe de evaluación del proceso de selección y publicarlo en el SECOP, en caso que se lleve a cabo bajo las modalidades de Licitación Pública, Concurso de Méritos, Selección Abreviada y/o Mínima Cuantía o en caso que el proceso sea llevado a cabo por Agregación de Demanda, se debe mencionar en la evidencia de reunión el resultado de lo analizado respecto a las cotizaciones y cargarla en la Tienda Virtual del Estado Colombiano. De lo contrario, se procede a seleccionar y/o recomendar la propuesta más favorable por medio de la adjudicación o declaratoria de desierta del proceso o aceptación de oferta en caso que se lleve a cabo bajo las modalidades de Licitación Pública, Concurso de Méritos, Selección Abreviada y/o Mínima Cuantía o en caso que el proceso sea llevado a cabo por Agregación de Demanda se procede a seleccionar la cotización más favorable, la cual debe quedar descrita en la evidencia de reunión y proceder a realizar la solicitud de la orden de Compra a través de la Tienda Virtual del Estado Colombian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trimestral del 100% de los procesos de selección bajo la modalidad de Licitación Pública, Concurso de Méritos, Selección Abreviada y/o Mínima Cuantía en donde se verifique la debida publicación de los informes de evaluación en el SECOP  y/o Tienda Virtual del Estado Colombiano_x000a_-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_x000a__x000a__x000a__x000a__x000a__x000a__x000a__x000a__x000a__x000a__x000a__x000a__x000a__x000a__x000a__x000a__x000a_"/>
    <s v="- Director de Contratación _x000a_- Director de Contratación 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15/12/2024_x000a_15/12/2024_x000a__x000a__x000a__x000a__x000a__x000a__x000a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riesgo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s v="-"/>
    <s v="-"/>
    <s v="Posibilidad de afectación económica (o presupuestal) por fallo en firme de detrimento patrimonial por parte de entes de control, debido a supervisión inadecuada de los contratos y/o convenios "/>
    <x v="0"/>
    <s v="Ejecución y administración de procesos"/>
    <s v="Dirección de Contratación "/>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enor (2)"/>
    <s v="Mayor (4)"/>
    <s v="Menor (2)"/>
    <s v="Moderado (3)"/>
    <s v="Moderado (3)"/>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1000-PR-195 “Interventoría y/o supervisión”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30/06/2024_x000a_30/06/2024_x000a__x000a__x000a__x000a__x000a__x000a__x000a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supervisión inadecuada de los contratos y/o convenios "/>
    <s v="- Dirección de Contratación _x000a_- Director(a) de Contratación_x000a_- Director(a) de Contratación_x000a__x000a__x000a__x000a__x000a__x000a__x000a_- Dirección de Contratación "/>
    <s v="- Reporte de monitoreo indicando la materialización del riesgo de Posibilidad de afectación económica (o presupuestal) por fallo en firme de detrimento patrimonial por parte de entes de control, debido a supervisión inadecuada de los contratos y/o convenios 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supervisión inadecuada de los contratos y/o convenios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os Procesos Contractuales_x000a_Fase (propósito): Fortalecer la gestión corporativa, jurídica y la estrategia de comunicación conforme con las necesidades de la operación misional de la Entidad."/>
    <s v="-"/>
    <s v="-"/>
    <s v="Posibilidad de afectación reputacional por pérdida de la confianza ciudadana en la gestión contractual de la Entidad, debido a decisiones ajustadas a intereses propios o de terceros durante la etapa precontractual con el fin de celebrar un contrato "/>
    <x v="1"/>
    <s v="Fraude interno"/>
    <s v="Dirección de Contratación"/>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Preventivo Implementación: Manual_x000a_- 2 Los procedimientos 4231000-PR-284 “Mínima cuantía”, 4231000-PR-339 “Selección Pública de Oferentes”, 4231000-PR-338 &quot;Agregación de Demanda” y 4231000-PR-156 “Contratación Directa” indica que el Comité de Contratación, autorizado(a) por la(el) Secretaria(o) General, cada vez que se adelante un proceso de contratación e cualquier modalidad de selección, conforme a la Resolución 204 de 2020 “ Por medio de la cual se delega la ordenación del gasto y competencias propia de la actividad contractual, así como el ejercicio de otras funciones”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 Tipo: Preventivo Implementación: Manual_x000a_- 3 Los procedimientos 4231000-PR-284 “Mínima cuantía”, 4231000-PR-339 “Selección Pública de Oferentes”, 4231000-PR-338 “Agregación de Demanda” y 4231000-PR-156 “Contratación Directa”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modelo de seguimiento de la gestión contractual”; en el evento que se requieran ajustes sustanciales a los estudios y documentos previos, se procede a la devolución de los documentos mediante memorando informando la no viabilidad del trámite y se registran en la base denominada “modelo de seguimiento de la gestión contractual”.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dos (2) jornadas de socialización y/o taller dirigido a los funcionarios y contratistas de la Entidad sobre la debida aplicación de la Guía para la estructuración de estudios previos 4231000-GS-081._x000a__x000a__x000a__x000a__x000a__x000a__x000a__x000a__x000a__x000a__x000a__x000a__x000a__x000a__x000a__x000a__x000a__x000a__x000a_"/>
    <s v="- Director de Contratación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riesgo Posibilidad de afectación reputacional por pérdida de la confianza ciudadana en la gestión contractual de la Entidad, debido a decisiones ajustadas a intereses propios o de terceros durante la etapa precontractual con el fin de celebrar un contrato "/>
    <s v="- Dirección de Contratación_x000a_- Director(a) de Contratación_x000a_- Director(a) de Contratación_x000a__x000a__x000a__x000a__x000a__x000a__x000a_- Dirección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Riesgo de Posibilidad de afectación reputacional por pérdida de la confianza ciudadana en la gestión contractual de la Entidad, debido a decisiones ajustadas a intereses propios o de terceros durante la etapa precontractual con el fin de celebrar un contrato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Desarrollar las actividades de Interventoría y/o supervisión"/>
    <s v="-"/>
    <s v="-"/>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x v="1"/>
    <s v="Fraude interno"/>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Catastrófico (5)"/>
    <s v="Mayor (4)"/>
    <s v="Mayor (4)"/>
    <s v="Moderado (3)"/>
    <s v="Leve (1)"/>
    <s v="Catastrófico (5)"/>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s v="- 1 El procedimiento 4231000-PR-195 “Interventoría y/o supervisión”, en el Manual de Contratación,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Tipo: Correctivo Implementación: Manual_x000a_- 2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El proceso estima que el riesgo se ubica en una zona extrem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Desarrollar una (1) jornada de socialización y/o taller sobre la publicación de manera oportuna y de acuerdo con la normatividad vigente de la documentación que soporta la ejecución de los contratos o convenios, en el portal de contratación pública / SECOP._x000a_- Desarrollar una (1) jornada de socialización y/o taller con los supervisores y/o enlaces contractuales de cada dependencia a fin de reiterar los lineamientos enfocados a la labor de vigilancia de los contratos descritos en el Manual de Contratación, Supervisión e Interventoría de la Secretaría General de la Alcaldía Mayor de Bogotá así como las normas vigentes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30/06/2024_x000a_30/06/2024_x000a__x000a__x000a__x000a__x000a__x000a__x000a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riesgo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s v="- Dirección de Contratación_x000a_- Director(a) de Contratación_x000a_- Director(a) de Contratación_x000a__x000a__x000a__x000a__x000a__x000a__x000a_- Dirección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Riesg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_x0009_,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Tramitar la liquidación y/o terminación del contrato o convenio (si a ello hubiere lugar)"/>
    <s v="-"/>
    <s v="-"/>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oderado (3)"/>
    <s v="Menor (2)"/>
    <s v="Mayor (4)"/>
    <s v="Leve (1)"/>
    <s v="Leve (1)"/>
    <s v="Moderado (3)"/>
    <s v="Mayor (4)"/>
    <n v="0.8"/>
    <s v="Alto"/>
    <s v="El proceso estima que el riesgo se ubica en una zona alta, debido a que la frecuencia con la que se realizó la actividad clave asociada al riesgo se presentó 304 veces en el último año, sin embargo, ante su materialización, podrían presentarse efectos significativos ante la emisión de conceptos que no se ajusten adecuadamente a la normatividad vigente."/>
    <s v="- 1 El procedimiento 4231000-PR-022 &quot;Liquidación de contrato/convenio&quot; indica que el Profesional de la Dirección de Contratación, autorizado(a) por el Director de Contratación, trimestralmente, verifica con base en la información reportada por las dependencias de la Secretaría General de la Alcaldía Mayor de Bogotá D.C., el estado de los contratos o convenios pendientes por liquidar, revisando el plazo límite en que se debe realizar dicho trámite. La(s) fuente(s) de información utilizadas es(son) base de contratos o convenios pendientes por liquidar relacionados por las dependencias. En caso de evidenciar observaciones, desviaciones o diferencias, registra las mismas en el memorando trimestral remitido a las dependencias indicando lo presentado por cada una y genera recomendaciones frente a lo reportado. De lo contrario, se continúa realizando el seguimiento trimestral en la base de contratos o convenios que requieren ser liquidados. Tipo: Preventivo Implementación: Manual.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4231000-FT-422), b) certificados de cumplimiento (42310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4231000-FT-422) y soportes del mismo, certificado de cumplimiento (4231000-FT- 431)(si a ello hubiere lugar) publicados en el SECOP. En caso de evidenciar, observaciones, desviaciones o diferencias, se registra en la base de datos del estado de las liquidaciones de contratos o convenios y proyecta el memorando para devolver al supervisor o interventor solicitando las correcciones, ajustes y aclaraciones que correspondan y/o requerirá la documentación adicional o faltante así como la refrendación de la validación del acta por parte de la Subdirección Financiera. De lo contrario, se procede a liquidar el contrato o convenio por medio de acta de liquidación del contrato de código (4231000- FT-242) o acta de terminación anticipada por mutuo acuerdo y de liquidación del contrato (4231000-FT-241) respectivamente) y realiza el cargue de la misma y del informe parcial/final de supervisión contrato y/o convenio (4231000-FT-964 en el SECOP.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x000a__x000a__x000a__x000a__x000a__x000a__x000a__x000a__x000a_"/>
    <s v="- Director de Contratación 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riesgo Posibilidad de afectación reputacional por sanción disciplinaria por parte de entes de Control, debido a  la supervisión inadecuada para adelantar el proceso de liquidación de los contratos o convenios que así lo requieran"/>
    <s v="- Dirección de Contratación_x000a_- Director(a) de Contratación_x000a_- Director(a) de Contratación_x000a__x000a__x000a__x000a__x000a__x000a__x000a_- Dirección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Riesgo de Posibilidad de afectación reputacional por sanción disciplinaria por parte de entes de Control, debido a  la supervisión inadecuada para adelantar el proceso de liquidación de los contratos o convenios que así lo requieran,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6"/>
    <s v="Gestionar la contratación de bienes, servicios y obras, mediante el desarrollo de procesos contractuales transparentes y conforme a la normativa legal vigente, para satisfacer las necesidades de contratación de las dependencias de la Secretaría General de la Alcaldía Mayor de Bogotá, y contribuir al cumplimento de sus metas y objetivos."/>
    <s v="Inicia con la identificación y consolidación de las necesidades de bienes, servicios u obras, continúa con la ejecución de las acciones de la gestión precontractual, contractual y post- contractual y, termina con la verificación del cumplimiento de los contratos y convenios celebrados."/>
    <s v="Director(a) de Contratación"/>
    <s v="Apoyo"/>
    <s v="Gestionar las garantías contractuales"/>
    <s v="-"/>
    <s v="-"/>
    <s v="Posibilidad de afectación económica (o presupuestal) por fallos judiciales y/o sanciones de entes de control, debido a incumplimiento legal en la aprobación del perfeccionamiento y ejecución contractual "/>
    <x v="0"/>
    <s v="Ejecución y administración de procesos"/>
    <s v="Dirección de Contratación"/>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Moderado (3)"/>
    <s v="Moderado (3)"/>
    <s v="Mayor (4)"/>
    <s v="Leve (1)"/>
    <s v="Leve (1)"/>
    <s v="Menor (2)"/>
    <s v="Mayor (4)"/>
    <n v="0.8"/>
    <s v="Alto"/>
    <s v="El proceso estima que el riesgo se ubica en una zona alta, debido a que la frecuencia con la que se realizó la actividad clave asociada al riesgo se presentó 757 veces en el último año, sin embargo, ante su materialización, podrían presentarse efectos significativos, en el pago de indemnizaciones por acciones legales en los procesos disciplinarios."/>
    <s v="- 1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Preventivo Implementación: Manual_x000a_- 2 El procedimiento de Gestión de Garantías Contractuales 4231000-PR-347, indica que el profesional de la Dirección de Contratación autorizado (a) por el Director(a) de Contratación, cada vez que se requiera gestionar una garantía contractual, revisa que_x000a_Descripción_x0009_2 El procedimiento de Gestión de Garantías Contractuales 4231000-PR-347, indica que el profesional de la Dirección de Contratación autorizado (a) por el Director(a) de Contratación, cada vez que se requiera gestionar una garantía contractual, revisa que exista el registro presupuestal de asignación de los recursos financieros al contrato o convenio o modificación suscrita de acuerdo con los reportes de BOGDATA entregados por parte de la Subdirección Financiera, (cuando haya lugar a ello) y que la garantía contractual cumpla con lo descrito en la Lista de verificación de garantías 4231000-FT-960. La(s) fuente(s) de información utilizadas es(son) el registro presupuestal del contrato o convenio (si a ello hubiere lugar) y/o garantías remitidas por el contratista. En caso de evidenciar observaciones, desviaciones o diferencias, se registran en la Lista de verificación de garantías 4231000-FT-960 y se rechaza la garantía contractual en el SECOP II, solo en el caso de que el contrato o convenio o modificación se haya adelantado por dicha plataforma. Si la plataforma en que se llevó a cabo es SECOP I o la Tienda Virtual del Estado Colombiano se procede a remitir correo de solicitud de ajustes. De lo contrario se registra la conformidad en la Lista de verificación de garantías 4231000-FT-960 publicada en SECOP o en el Botón de Transparencia si se llevó a cabo el proceso de contratación por la Tienda Virtual del Estado Colombiano. Tipo: Preventivo Implementación: Manual_x000a_- 3 Los procedimientos 4231000-PR-284 “Mínima cuantía”, 4231000-PR-339 “Selección Pública de Oferentes”, 4231000-PR-338 “Agregación de Demanda” y 4231000-PR-156 “Contratación Directa”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e Contratación indica que el Director(a) de Contratación, autorizado(a) por Resolución 160 de 2019 “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El proceso estima que el riesgo se ubica en una zona moderada, debido a que los controles establecidos son los adecuados y la calificación de los criterios es satisfactoria, ubicando el riesgo en la escala de probabilidad baja, y ante su materialización, podrían disminuirse los efectos, aplicando las acciones de contingencia."/>
    <s v="Reducir"/>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x000a__x000a__x000a__x000a__x000a__x000a__x000a__x000a__x000a_"/>
    <s v="- Director de Contratación_x000a_- Director de Contratación_x000a__x000a__x000a__x000a__x000a__x000a__x000a__x000a__x000a__x000a__x000a__x000a__x000a__x000a__x000a__x000a__x000a__x000a_"/>
    <s v="-"/>
    <s v="-"/>
    <s v="01/02/2024_x000a_01/02/2024_x000a__x000a__x000a__x000a__x000a__x000a__x000a__x000a__x000a__x000a__x000a__x000a__x000a__x000a__x000a__x000a__x000a__x000a_"/>
    <s v="31/12/2024_x000a_31/12/2024_x000a__x000a__x000a__x000a__x000a__x000a__x000a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riesgo Posibilidad de afectación económica (o presupuestal) por fallos judiciales y/o sanciones de entes de control, debido a incumplimiento legal en la aprobación del perfeccionamiento y ejecución contractual "/>
    <s v="- Dirección de Contratación_x000a_- Director(a) de Contratación_x000a_- Director(a) de Contratación_x000a__x000a__x000a__x000a__x000a__x000a__x000a_- Dirección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 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Riesgo de Posibilidad de afectación económica (o presupuestal) por fallos judiciales y/o sanciones de entes de control, debido a incumplimiento legal en la aprobación del perfeccionamiento y ejecución contractual , actualizado."/>
    <d v="2023-12-06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s v="-"/>
    <s v="-"/>
    <s v="Posibilidad de afectación reputacional por sanción de un ente de control o regulador, debido a errores (fallas o deficiencias) en la generación de la cuenta mensual de almacén con destino a la Subdirección Financiera."/>
    <x v="0"/>
    <s v="Ejecución y administración de procesos"/>
    <s v="Subdirección de Servicios Administrativos"/>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Baja (2)"/>
    <n v="0.4"/>
    <s v="Leve (1)"/>
    <s v="Leve (1)"/>
    <s v="Menor (2)"/>
    <s v="Leve (1)"/>
    <s v="Menor (2)"/>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significativos, en el pago de indemnizaciones por acciones legales en los procesos disciplinarios."/>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 Tipo: Preventivo Implementación: Manual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sanción de un ente de control o regulador,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riesgo Posibilidad de afectación reputacional por sanción de un ente de control o regulador, debido a errores (fallas o deficiencias) en la generación de la cuenta mensual de almacén con destino a la Subdirección Financiera."/>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Reporte de monitoreo indicando la materialización del riesgo de Posibilidad de afectación reputacional por sanción de un ente de control o regulador,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Riesgo de Posibilidad de afectación reputacional por sanción de un ente de control o regulador, debido a errores (fallas o deficiencias) en la generación de la cuenta mensual de almacén con destino a la Subdirección Financiera., actualizado."/>
    <d v="2023-12-07T00:00:00"/>
    <s v="_x000a_Análisis antes de controles_x000a__x000a__x000a_"/>
    <s v="Se ajustó el número de veces que se ejecutó la actividad clave asociada al riesgo, en el periodo de un (1) añ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
    <s v="-"/>
    <s v="-"/>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 Tipo: Preventivo Implementación: Manual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 Tipo: Preventivo Implementación: Manual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 Tipo: Detectivo Implementación: Manual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 Tipo: Detectivo Implementación: Manual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  Tipo: Preventivo Implementación: Manual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 Tipo: Correctivo Implementación: Manual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uy baja, y ante su materialización, podrían disminuirse los efectos, aplicando las acciones de contingencia, sin embargo, el impacto no disminuye en riesgos de corrupción."/>
    <s v="Reducir"/>
    <s v="- Actualizar el procedimiento PR-148 Ingreso o entrada de bienes con respecto a la revisión de controles definidos y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riesgo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 Subdirección de Servicios Administrativos_x000a_- Subdirector(a) de Servicios Administrativos_x000a_- Subdirector(a) de Servicios Administrativos_x000a_- Subdirector(a) de Servicios Administrativos_x000a__x000a__x000a__x000a__x000a__x000a_- Subdirección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Riesg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Administrar los Inventarios de bienes de la entidad"/>
    <s v="-"/>
    <s v="-"/>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Subdirección de Servicios Administrativos"/>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en el Sistema de Gestión de Calidad_x000a__x000a__x000a__x000a_"/>
    <s v="Sin asociación"/>
    <s v="No aplica"/>
    <s v="Muy baja (1)"/>
    <n v="0.2"/>
    <s v="Leve (1)"/>
    <s v="Leve (1)"/>
    <s v="Menor (2)"/>
    <s v="Leve (1)"/>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 Tipo: Preventivo Implementación: Manual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 Tipo: Detectivo Implementación: Manual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 Tipo: Preventivo Implementación: Manual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 Tipo: Preventivo Implementación: Manual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Tipo: Correctivo Implementación: Manual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los procedimientos PR-235 Control y Seguimiento con respecto a los controles definidos y las condiciones generale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_x000a__x000a__x000a__x000a__x000a__x000a__x000a_- Actualizar el riesgo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 Subdirección de Servicios Administrativos_x000a_- Subdirector(a) de Servicios Administrativos_x000a_- Subdirector(a) de Servicios Administrativos_x000a__x000a__x000a__x000a__x000a__x000a__x000a_- Subdirección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Riesg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Gestionar el mantenimiento de bienes muebles e inmuebles_x000a_Fase (componente): Sedes adecuadas."/>
    <s v="-"/>
    <s v="-"/>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Subdirección de Servicios Administrativos"/>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16. Paz, justicia e instituciones sólidas"/>
    <s v="7873 Fortalecimiento de la capacidad institucional de la Secretaría General"/>
    <s v="Alta (4)"/>
    <n v="0.8"/>
    <s v="Menor (2)"/>
    <s v="Mayor (4)"/>
    <s v="Menor (2)"/>
    <s v="Moderado (3)"/>
    <s v="Moderado (3)"/>
    <s v="Menor (2)"/>
    <s v="Mayor (4)"/>
    <n v="0.8"/>
    <s v="Alto"/>
    <s v="El proceso estima que el riesgo se ubica en una zona alta, debido a que la frecuencia con la que se realizó la actividad clave asociada al riesgo se presentó 1457 veces en el último año, sin embargo, ante su materialización, podrían presentarse efectos significativos, en el pago de indemnizaciones por acciones legales en los procesos disciplinarios."/>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 Tipo: Preventivo Implementación: Manual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  Tipo: Preventivo Implementación: Manual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 Tipo: Preventivo Implementación: Manual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 Tipo: Preventivo Implementación: Manual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 Tipo: Detectivo Implementación: Manual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 Tipo: Detectivo Implementación: Manual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Tipo: Detectivo Implementación: Manual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Tipo: Detectivo Implementación: Manu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 Tipo: Correctivo Implementación: Manual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ctualizar el procedimiento PR-379 Mantenimiento de Equipos con respecto condiciones generales y revisión de controles definidos del documento._x000a__x000a__x000a__x000a__x000a__x000a__x000a__x000a__x000a__x000a__x000a__x000a__x000a__x000a__x000a__x000a__x000a__x000a__x000a_"/>
    <s v="- Subdirector (a) de Servicios Administrativos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0/06/2024_x000a__x000a__x000a__x000a__x000a__x000a__x000a__x000a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riesgo Posibilidad de afectación reputacional por ausencia o retrasos  en los mantenimientos de las edificaciones, maquinaria y equipos de la Entidad, debido a decisiones erróneas o no acertadas en la priorización para su intervención"/>
    <s v="- Subdirección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ción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Riesgo de Posibilidad de afectación reputacional por ausencia o retrasos  en los mantenimientos de las edificaciones, maquinaria y equipos de la Entidad, debido a decisiones erróneas o no acertadas en la priorización para su intervención, actualizado."/>
    <d v="2023-12-07T00:00:00"/>
    <s v="_x000a_Análisis antes de controles_x000a__x000a__x000a_Tratamiento del riesgo"/>
    <s v="Se incluyó una acción de tratamiento del riesgo para la vigencia 2024_x000a_Se ajustó el número de veces que se ejecutó la actividad clave asociada al riesgo, en el periodo de un (1) año."/>
    <m/>
    <m/>
    <m/>
    <m/>
    <m/>
    <m/>
    <m/>
    <m/>
    <m/>
    <m/>
    <m/>
    <m/>
    <m/>
    <m/>
    <m/>
    <m/>
    <m/>
    <m/>
    <m/>
    <m/>
    <m/>
    <m/>
    <m/>
    <m/>
    <m/>
    <m/>
    <m/>
    <m/>
    <m/>
    <m/>
    <m/>
    <m/>
    <m/>
  </r>
  <r>
    <x v="7"/>
    <s v="Administrar los bienes adquiridos mediante su recepción, asignación, mantenimiento, control y baja de los mismos con el fin de cubrir las necesidades de recursos físicos de las dependencias de la Secretaría General de la Alcaldía Mayor de Bogotá D.C."/>
    <s v="Inicia con el ingreso de bienes al inventario de la entidad, continúa con su asignación, aseguramiento, mantenimiento y control, termina con su clasificación y baja."/>
    <s v="Subdirector(a) de Servicios Administrativos y Jefe Oficina de Tecnologías de la Información y las Comunicaciones"/>
    <s v="Apoyo"/>
    <s v="Ejecutar tareas del mantenimiento de la infraestructura tecnológica. _x000a_Fase (actividad): Actualizar y ampliar los servicios tecnológicos de la Secretaria General y Optimizar sistemas de información y de gestión de datos de la Secretaria General"/>
    <s v="-"/>
    <s v="-"/>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x v="0"/>
    <s v="Fallas tecnológicas"/>
    <s v="Oficina de Tecnologías de la Información y las Comunicaciones"/>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7872 Transformación digital y gestión TIC"/>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el pago de indemnizaciones por acciones legales en los procesos disciplinarios."/>
    <s v="- 1  El procedimiento 2213200-PR-104_x0009_Mantenimiento de la Infraestructura Tecnológica PC#6 indica que Profesional de la Oficina TIC asignado, autorizado(a) por Jefe de la Oficina de Tecnologías de la información y las comunicaciones, Cada vez que se ejecute el mantenimiento_x0009_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miento ejecutado. Tipo: Preventivo Implementación: Manual_x000a_- 2  El procedimiento 2213200-PR-104_x0009_Mantenimiento de la Infraestructura Tecnológica PC#6 indica que Profesional de la Oficina TIC asignado, autorizado(a) por Jefe de la Oficina de Tecnologías de la información y las comunicaciones, Cada vez que se ejecute el mantenimiento_x0009_verifica el cronograma acordado y formato entregado por el proveedor con las actividades realizadas. La(s) fuente(s) de información utilizadas es(son) Formato 2213200-FT259 Mantenimiento preventivo o reporte del proveedor. El Sistema de Gestión de Servicios (Mantenimientos no programados) y Cronograma de mantenimientos acordado. En caso de evidenciar observaciones, desviaciones o diferencias, en la ejecución de los controles se remitirá vía correo electrónico informe resultado actividades ejecutadas al proveedor con el fin de que se tengan en cuenta las observaciones y/o respectivos ajustes en las actividades que se ejecutan durante los mantenimientos. 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miento ejecut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 Recursos Físic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_x000a_-  Documentación y soportes del proceso de contingencia_x000a__x000a__x000a__x000a__x000a__x000a__x000a__x000a_-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actualizado."/>
    <d v="2023-12-07T00:00:00"/>
    <s v="_x000a_Análisis antes de controles_x000a__x000a__x000a_"/>
    <s v="Se ajustó el número de veces que se ejecutó la actividad clave asociada al riesgo, en el periodo de un (1) año."/>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Manejar y controlar los recursos de la caja menor"/>
    <s v="-"/>
    <s v="-"/>
    <s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x v="1"/>
    <s v="Fraude interno"/>
    <s v="Subdirección de Servicios Administrativos"/>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la posibilidad de la materialización del riesgo."/>
    <s v="-  1 El procedimiento 4233100-PR-382 “Manejo de Caja Menor&quot;&quot; (Act 6 ):  indica que el Profesional encargado(a) del manejo operativo de la caja menor, autorizado(a) por el Delegado (a) por el(la) Ordenador(a) del gasto para el manejo de la caja menor, cada vez que se reciba una solicitud de compra de bien o servicio por caja menor verifica que la solicitud cumpla con el carácter de imprevistos, urgentes, imprescindibles, inaplazables y necesarios; así como también que se cuente con el rubro en la constitución de la caja menor. La(s) fuente(s) de información utilizadas es(son) el Manual para el Manejo y Control de Cajas Menores y la Resolución de constitución de caja menor. En caso de evidenciar observaciones, desviaciones o diferencias, el (la) Profesional encargado(a) del manejo operativo de la caja menor, da respuesta a través de correo electrónico rechazando la solicitud, con la explicación respectiva. De lo contrario, da respuesta a través de correo electrónico, aprobando el uso de caja menor para la compra del bien o servicio. Tipo: Preventivo Implementación: Manual_x000a_- 2 El procedimiento 4233100-PR-382 “Manejo de Caja Menor&quot;&quot; (Act 11): indica que el Profesional encargado(a) del manejo operativo de la caja menor, autorizado(a) por el Delegado (a) por el(la) Ordenador(a) del gasto para el manejo de la caja menor, cada vez que se recibe la documentación requerida para la legalización de la adquisición del bien o servicio por caja menor revisa que: • Los documentos necesarios para la legalización se encuentren completos, estén debidamente diligenciados y sin tachones o enmendaduras. • El valor de la factura o documento soporte corresponda con la cotización seleccionada, para el caso de solicitudes que superen el 60% de un SMMLV. • La factura o documento soporte cumpla con las especificaciones establecidas por la Ley. • Para aquellos casos que no aplica factura de compra conforme a la normatividad vigente, que el(la) Subdirector(a) de Servicios Administrativos haya aprobado el documento soporte. • En el caso de que la adquisición realizada sea de un bien, que se encuentre adjunto, diligenciado y firmado el Comprobante de Ingreso de elementos de Consumo 4233100 FT-420.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que realice los ajustes necesarios. De lo contrario, legaliza la adquisición del bien o servicio, quedando como evidencia el registro de Legalización de compra por caja menor 4233100-FT-324.  Tipo: Preventivo Implementación: Manual_x000a_- 3 El procedimiento 4233100-PR-382 “Manejo de Caja Menor&quot; (Act 13): indica que el Delegado (a) por el(la) Ordenador(a) del gasto para el manejo de la caja menor y el(la) Subdirector(a) Financiero(a), autorizado(a) por el Decreto 140 de 2021, cada vez que se proyecte una Resolución de reembolso de la caja menor revisan la Resolución y los soportes, teniendo en cuenta lo estipulado en el Manual para el Manejo y Control de Cajas Menor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el(a) Delegado(a) por el(a) Ordenador(a) del gasto para el manejo de la caja menor aprueba la Resolución, quedando como evidencia la Resolución de reembolso de la caja menor, firmada.  Tipo: Detectivo Implementación: Manual_x000a_-  4 El procedimiento 4233100-PR-382 “Manejo de Caja Menor&quot; (Act 15): indica que el Profesional encargado(a) del manejo operativo de la caja menor, autorizado(a) por el Delegado (a) por el(la) Ordenador(a) del gasto para el manejo de la caja menor, dentro de los primeros diez días hábiles de cada mes realiza la conciliación bancaria, revisando que coincidan los saldos y movimientos del extracto del mes vencido expedido por el banco y con los del Libro de bancos 4233100-FT- 1096. La(s) fuente(s) de información utilizadas es(son) el extracto bancario, el libro de bancos y conciliaciones bancarias de meses anteriores. En caso de evidenciar observaciones, desviaciones o diferencias, solicita a través de correo electrónico la aclaración de inconsistencias al Banco. De lo contrario, se registra el resultado en el formato Conciliación bancaria 4233100-FT-731. Tipo: Detectivo Implementación: Manual_x000a_- 5 El procedimiento 4233100-PR-382 “Manejo de Caja Menor&quot; (Act 16): indica que el (la) Profesional de la Oficina de Control Interno y/o el (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conforme a lo dispuesto en el Manual para el manejo y control de cajas menores. La(s) fuente(s) de información utilizadas es(son) el Manual para el Manejo y Control de Cajas Menores y la Resolución de constitución de caja menor. En caso de evidenciar observaciones, desviaciones o diferencias, las registran en el formato Arqueo de caja menor 4233100-FT-320 y se comunican a la subdirección de servicios administrativos a través correo o memorando electrónico 4233300-FT-011. De lo contrario, se registra la conformidad de los resultados en el formato Arqueo de caja menor 4233100-FT-320.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 Tipo: Correctivo Implementación: Manual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 Realizar una campaña de comunicación interna enfocada en las solicitudes que se pueden atender con los recursos de la caja menor_x000a__x000a__x000a__x000a__x000a__x000a__x000a__x000a__x000a__x000a__x000a__x000a__x000a__x000a__x000a__x000a__x000a__x000a__x000a_"/>
    <s v="- Profesionales Subdirección de Servicios Administrativos_x000a__x000a__x000a__x000a__x000a__x000a__x000a__x000a__x000a__x000a__x000a__x000a__x000a__x000a__x000a__x000a__x000a__x000a__x000a_"/>
    <s v="-"/>
    <s v="-"/>
    <s v="01/04/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riesgo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s v="- Subdirección de Servicios Administrativos_x000a_- Subdirector(a) de Servicios Administrativos._x000a_- Subdirector Servicios Administrativos_x000a__x000a__x000a__x000a__x000a__x000a__x000a_- Subdirección de Servicios Administrativos"/>
    <s v="- Notificación realizada del presunto hech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Riesgo de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 actualizado."/>
    <d v="2023-12-04T00:00:00"/>
    <s v="_x000a__x000a__x000a__x000a_Tratamiento del riesgo"/>
    <s v="Se incluye acción de tratamiento para el riesgo."/>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Administrar los servicios de apoyo logístico a la gestión de la Entidad"/>
    <s v="-"/>
    <s v="-"/>
    <s v="Posibilidad de afectación reputacional por pérdida de credibilidad en la atención a las solicitudes de servicios administrativos, debido a errores (fallas o deficiencias) en la prestación de servicios administrativos."/>
    <x v="0"/>
    <s v="Ejecución y administración de procesos"/>
    <s v="Subdirección de Servicios Administrativos"/>
    <s v="- Dificultades en el  seguimiento  frente al estado de avance de los contratos, suscritos y en ejecución, pertenecientes al proceso._x000a_- Falta de actualización de algunos sistemas (interfaz, accesibilidad, disponibilidad) que interactúan con los procesos._x000a_- Alta rotación de personal y dificultades en la transferencia de conocimiento entre los servidores y/o contratistas que participan en el proceso, en virtud de vinculación, retiro o reasignación de roles._x000a_- Debilidades en la articulación y comunicación en la operación de las actividades que se gestionan al interior  del proceso._x000a_- Falta de articulación de la Gestión Documental con las áreas que impactan el proceso._x000a__x000a__x000a__x000a__x000a_"/>
    <s v="- Cambios en las plataformas tecnológicas, fallas en software, hardware e infraestructura externa o ataques informáticos generando  pérdidas de información._x000a_- Riesgos de daño a la infraestructura física de la entidad por situaciones de orden público y/o desastres naturales, que afectan la continuidad de prestación de servicios de la entidad.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 Tipo: Preventivo Implementación: Manual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 Tipo: Detectivo Implementación: Manual_x000a_- 3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 Tipo: Preventivo Implementación: Manual_x000a_- 4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 Tipo: Detectivo Implementación: Manual_x000a_- 5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 Tipo: Preven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Detectivo_x000a_- Preventivo_x000a__x000a__x000a__x000a__x000a__x000a__x000a__x000a__x000a__x000a__x000a__x000a__x000a__x000a__x000a_"/>
    <s v="25%_x000a_15%_x000a_25%_x000a_1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30%_x000a_40%_x000a_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 Tipo: Correctivo Implementación: Manual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 Tipo: Correctivo Implementación: Manual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46719999999999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en la atención a las solicitudes de servicios administrativos, debido a errores (fallas o deficiencias) en la prestación de servicios administrativos.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_x000a__x000a__x000a__x000a__x000a__x000a_- Actualizar el riesgo Posibilidad de afectación reputacional por pérdida de credibilidad en la atención a las solicitudes de servicios administrativos, debido a errores (fallas o deficiencias) en la prestación de servicios administrativos."/>
    <s v="- Subdirección de Servicios Administrativos_x000a_- Profesional o Auxiliar administrativo de la Subdirección de Servicios Administrativos_x000a_- Profesional o Auxiliar administrativo de la Subdirección de Servicios Administrativos_x000a__x000a__x000a__x000a__x000a__x000a__x000a_- Subdirección de Servicios Administrativos"/>
    <s v="- Reporte de monitoreo indicando la materialización del riesgo de Posibilidad de afectación reputacional por pérdida de credibilidad en la atención a las solicitudes de servicios administrativos, debido a errores (fallas o deficiencias) en la prestación de servicios administrativos._x000a_- Servicio prestado_x000a_- Correo o memorando electrónico con el reporte_x000a__x000a__x000a__x000a__x000a__x000a__x000a_- Riesgo de Posibilidad de afectación reputacional por pérdida de credibilidad en la atención a las solicitudes de servicios administrativos, debido a errores (fallas o deficiencias) en la prestación de servicios administrativos., actualizado."/>
    <d v="2023-12-04T00:00:00"/>
    <s v="_x000a_Análisis antes de controles_x000a__x000a__x000a_Tratamiento del riesgo"/>
    <s v="Se elimina PC 3 correspondiente a la encuesta de satisfacción dado que no se realiza. _x000a_Se elimina la acción de contingencia asociada a la encuesta."/>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s v="-"/>
    <s v="-"/>
    <s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x v="1"/>
    <s v="Fraude interno"/>
    <s v="Subdirección de Gestión Documental"/>
    <s v="-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_x000a__x000a__x000a__x000a_"/>
    <s v="- Cambios de estructura organizacional que afecten el desempeño del proceso de gestión documental._x000a_- Constante actualización de directrices y normas  Nacionales y Distritales aplicables al proceso._x000a_- Altos costos de la tecnología.  _x000a__x000a__x000a__x000a__x000a__x000a__x000a_"/>
    <s v="- Perdida de credibilidad del proceso y de la entidad_x000a_- Uso indebido e inadecuado de información de la Secretaria General_x000a_- Sanciones disciplinarias fiscales y penales_x000a_- Pe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Leve (1)"/>
    <s v="Leve (1)"/>
    <s v="Leve (1)"/>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Preventivo Implementación: Manual_x000a_- 2 El procedimiento Consulta y préstamo de documentos 4233300-PR-050 (Act.5) indica que el responsable de archivo de gestión o de archivo central, autorizado(a) por el (la) Subdirector(a) de Gestión Documental,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4233300-FT-011). De lo contrario, deja como evidencia de la revisión realizada a los documentos prestados el aplicativo SIG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 del proceso Gestión de Servicios Administrativos y Tecnológicos indica que el responsable del archivo de gestión o del archivo central, autorizado(a) por el (la) Subdirector(a) de Gestión Documental, cada vez que se identifique la materialización del riesgo reporta al (la) Subdirector(a) de Gestión Documental para que se tomen las medidas pertinentes. Tipo: Correctivo Implementación: Manual_x000a_- 2 El mapa de riesgo del proceso Gestión de Servicios Administrativos y Tecnológicos indica que el (la) Subdirector(a) de Gestión Documental, autorizado(a) por el Director (a) administrativo y financiero, cada vez que se identifique la materialización del riesgo reporta a la Oficina de Control Interno Disciplinario, para que se inicie el respectivo proceso al funcionario implicado. Tipo: Correctivo Implementación: Manual_x000a_- 3 El mapa de riesgo del proceso Gestión de Servicios Administrativos y Tecnológicos indica que el (la) Subdirector(a) de Gestión Documental , autorizado(a) por el Director (a) administrativo y financiero, cada vez que se identifique la materialización del riesgo notifica a la instancia o autoridad competente para que se tomen las medidas pertinent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Realizar sensibilización cuatrimestral sobre el manejo y custodia de los documentos conforme a los lineamientos establecidos en el proceso._x000a__x000a__x000a__x000a__x000a__x000a__x000a__x000a__x000a__x000a__x000a__x000a__x000a__x000a__x000a__x000a__x000a__x000a__x000a_"/>
    <s v="- Subdirector(a) de Gestión Documental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a la Oficina Asesora de Planeación en el informe de monitoreo en caso que tenga fallo._x000a_- Reportar al Subdirector de Gestión Documental para que se tomen las medidas pertinentes._x000a_- Reportar a la Oficina de Control Interno Disciplinario, para que se inicie el respectivo proceso al funcionario implicado._x000a_- Notificar a la instancia o autoridad competente para que se tomen las medidas pertinentes._x000a_- Actualizar el mapa de riesgos Gestión de Servicios Administrativos y Tecnológicos_x000a__x000a__x000a__x000a_- Actualizar el riesgo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s v="- Subdirección de Gestión Documental_x000a_- Subdirector(a) de Gestión Documental_x000a_- Subdirector(a) de Gestión Documental_x000a_- Subdirector(a) de Gestión Documental_x000a_- Subdirector(a) de Gestión Documental_x000a_- Subdirector(a) de Gestión Documental_x000a__x000a__x000a__x000a_- Subdirección de Gestión Documental"/>
    <s v="- Notificación realizada del presunto hech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l operador disciplinario, y reporte de monitoreo a la Oficina Asesora de Planeación en caso que el riesgo tenga fallo definitivo._x000a_- Reporte de monitoreo indicando la materialización del riesgo de Posibilidad de afectación reputacional por inconsistencias en los planes o instrumentos archivísticos, debido a debido a errores (fallas o deficiencias) en la aplicación de los lineamientos  para su implementación o actualización _x000a__x000a_- Instrumento actualizado TRD_x000a_- Memorando  de reporte a la Oficina de Control Interno_x000a_- Notificación a la autoridad competente_x000a_- Mapa de riesgos_x000a__x000a__x000a__x000a_- Riesgo de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 actualizado."/>
    <d v="2023-12-04T00:00:00"/>
    <s v="Identificación del riesgo_x000a_Análisis antes de controles_x000a__x000a__x000a_Tratamiento del riesgo"/>
    <s v="Se ajustaron las causas internas y se agrego una acción de tratamiento para la vigencia 2024_x000a_Se ajustó los centros de costo de los documentos asociados a las actividades de control del riesgo_x000a_Se incluye acción de tratamiento para el riesgo."/>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
    <s v="-"/>
    <s v="-"/>
    <s v="Posibilidad de afectación reputacional por incumplimiento en la entrega de comunicaciones oficiales y trámite de actos administrativos, debido a errores (fallas o deficiencias) en la gestión, trámite y/o expedición de los mismos"/>
    <x v="0"/>
    <s v="Ejecución y administración de procesos"/>
    <s v="Subdirección de Gestión Documental"/>
    <s v="- Falta de actualización de algunos sistemas (interfaz, accesibilidad, disponibilidad) que interactúan con los procesos._x000a__x000a__x000a__x000a__x000a__x000a__x000a__x000a__x000a_"/>
    <s v="- Incumplimiento de los tiempos de entrega por parte del prestador de servicio postal._x000a__x000a__x000a__x000a__x000a__x000a__x000a__x000a__x000a_"/>
    <s v="- Incumplimiento de las funciones o legal por vencimiento de términos en la entrega de comunicaciones oficiales._x000a_- Reprocesos en la entrega de comunicaciones al usuario final.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Menor (2)"/>
    <s v="Menor (2)"/>
    <s v="Menor (2)"/>
    <s v="Leve (1)"/>
    <s v="Leve (1)"/>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4233300-PR-049 (Act. 4): indica que Operador del sistema, autorizado(a) por el(la) Subdirector(a) de Gestión Documental, cada vez que reciba una comunicación verifica los documentos de entrada de la ventanilla física con los siguientes criterios: Que la imagen corresponda al número de radicado. 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 Tipo: Preventivo Implementación: Manual_x000a_- 2 El procedimiento Gestión y trámite de comunicaciones oficiales 4233300-PR-049 (Act. 5): indica que Coordinador Centro de Correspondencia, autorizado(a) por el(la) Subdirector(a) de Gestión Documental,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 Tipo: Preventivo Implementación: Manual_x000a_- 3 El procedimiento Gestión y trámite de actos administrativos 4233300-PR-049 (act 1) indica que el Profesional Universitario y/o Auxiliar Administrativo, autorizado(a) por el (la) Subdirector(a) de Gestión Documental,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De lo contrario, deja como evidencia de la verificación realizada el formato Control de entrega y recibo de actos administrativos (4233300-FT-559).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ntrega de comunicaciones oficiales y trá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B262_x000a_- Actualizar El mapa de riesgos Gestión de Servicios Administrativos y Tecnológicos_x000a__x000a__x000a__x000a__x000a__x000a_- Actualizar el riesgo Posibilidad de afectación reputacional por incumplimiento en la entrega de comunicaciones oficiales y trámite de actos administrativos, debido a errores (fallas o deficiencias) en la gestión, trámite y/o expedición de los mismos"/>
    <s v="- Subdirección de Gestión Documental_x000a_- Subdirección de Gestión Documental_x000a_- Subdirección de Gestión Documental_x000a_- Subdirección de Servicios Administrativos, Oficina de Tecnología de la Información y las Telecomunicaciones y la Subdirección de  Gestión Documental_x000a__x000a__x000a__x000a__x000a__x000a_- Subdirección de Gestión Documental"/>
    <s v="- Reporte de monitoreo indicando la materialización del riesgo de Posibilidad de afectación reputacional por incumplimiento en la entrega de comunicaciones oficiales y trámite de actos administrativos, debido a errores (fallas o deficiencias) en la gestión, trámite y/o expedición de los mismos_x000a_- Formato de devolución de correspondencia 2211600-FT-262 o correo Fuera de Servicio aplicativo SIGA según corresponda_x000a__x000a_- Correo electrónico reportando la incidencia a la mesa de ayuda_x000a_- Mapa de riesgo  Gestión de Servicios Administrativos y Tecnológicos, actualizado._x000a__x000a__x000a__x000a__x000a__x000a_- Riesgo de Posibilidad de afectación reputacional por incumplimiento en la entrega de comunicaciones oficiales y trámite de actos administrativos, debido a errores (fallas o deficiencias) en la gestión, trámite y/o expedición de los mismos, actualizado."/>
    <d v="2023-12-04T00:00:00"/>
    <s v="_x000a_Análisis antes de controles_x000a__x000a__x000a_"/>
    <s v="Se ajusta los centros de costo de los documentos asociados a las actividades de control del riesgo"/>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Planear y administrar la gestión documental institucional_x000a_Fase (componente): Servicio de gestión documental."/>
    <s v="-"/>
    <s v="-"/>
    <s v="Posibilidad de afectación reputacional por inconsistencias en los planes o instrumentos archivísticos, debido a errores (fallas o deficiencias) en la aplicación de los lineamientos  para su implementación o actualización."/>
    <x v="0"/>
    <s v="Ejecución y administración de procesos"/>
    <s v="Subdirección de Gestión Documental"/>
    <s v="- Falta de actualización de algunos sistemas (interfaz, accesibilidad, disponibilidad) que interactúan con los procesos._x000a_- Falta de Coherencia entre lo documentado en los procesos y la ejecución._x000a__x000a__x000a__x000a__x000a__x000a__x000a__x000a_"/>
    <s v="- Cambios de estructura organizacional que afecten el desempeño del proceso de gestión documental._x000a_- Altos costos de la tecnología.  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 Sanciones por parte de cualquier ente de control o regulador.                                                                                                                                                                                                                                                            _x000a_- No disponibilidad de documentos.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300-PR-376  (Act. 3): indica que el auxiliar administrativo, autorizado(a) por el (la) Subdirector(a) de Gestión Documental,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4211000-FT-449). Tipo: Preventivo Implementación: Manual_x000a_- 2 El procedimiento Gestión y trámite transferencias documentales 4233300-PR-376 (Act. 5): indica que el auxiliar administrativo y/o Técnico operativo del Archivo Central , autorizado(a) por el (la) Subdirector (a) de Gestión Documental,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300-FT-1180). Tipo: Detectivo Implementación: Manual_x000a_- 3 EL procedimiento Actualización de Tablas de Retención Documental 4233300-PR-048 (Act.2) indica que el profesional de la Subdirección de Gestión Documental, autorizado(a) por El(a) Subdirector(a) de Gestión Documental, cada vez que se solicite actualización de Tabla de Retención Documental Verifica si la modificación solicitada afecta la producción documental y por tanto es procedente la actualización.. La(s) fuente(s) de información utilizadas es(son) la Tabla de retención documental TRD. En caso de evidenciar observaciones, desviaciones o diferencias, remite memorando indicando que no procede la actualización de la TRD. De lo contrario, da respuesta a la solicitud de actualización mediante Memorando (4233300-FT-011).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 del proceso Gestión de Servicios Administrativos y Tecnológicos indica que Subdirector(a) de Gestión Documental, autorizado(a) por el Director (a) administrativo y financiero, cada vez que se identifique la materialización del riesgo solicita a la dependencia realizar la transferencia documental. Tipo: Correctivo Implementación: Manual_x000a_- 2 El mapa de riesgo del proceso Gestión de Servicios Administrativos y Tecnológicos indica que Subdirector(a) de Gestión Documental, autorizado(a) por el Director (a) administrativo y financiero, cada vez que se identifique la materialización del riesgo ajusta el cronograma de transferencias documentales. Tipo: Correctivo Implementación: Manual_x000a_- 3 El mapa de riesgo del proceso Gestión de Servicios Administrativos y Tecnológicos indica que Subdirector(a) de Gestión Documental, autorizado(a) por el Director (a) administrativo y financiero, cada vez que se identifique la materialización del riesgo realiza el respectivo ajuste en el instrumento archivístic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sistencias en los planes o instrumentos archivísticos, debido a errores (fallas o deficiencias) en la aplicación de los lineamientos  para su implementación o actualización. en el informe de monitoreo a la Oficina Asesora de Planeación._x000a_- Realizar el respectivo ajuste en el instrumento archivístico._x000a_- Solicitar a la dependencia realizar la transferencia documental._x000a__x000a_- Ajustar el cronograma de transferencias documentales._x000a__x000a__x000a__x000a__x000a__x000a_- Actualizar el riesgo Posibilidad de afectación reputacional por inconsistencias en los planes o instrumentos archivísticos, debido a errores (fallas o deficiencias) en la aplicación de los lineamientos  para su implementación o actualización."/>
    <s v="- Subdirección de Gestión Documental_x000a_-  Subdirector(a) de Gestión Documental_x000a_-  Subdirector(a) de Gestión Documental_x000a_-  Subdirector(a) de Gestión Documental_x000a__x000a__x000a__x000a__x000a__x000a_- Subdirección de Gestión Documental"/>
    <s v="- Reporte de monitoreo indicando la materialización del riesgo de Posibilidad de afectación reputacional por inconsistencias en los planes o instrumentos archivísticos, debido a errores (fallas o deficiencias) en la aplicación de los lineamientos  para su implementación o actualización._x000a_- Instrumento ajustado (TRD)_x000a__x000a_- Memorando de solicitud de Transferencia documental_x000a__x000a_- Cronograma de Transferencias documentales ajustado_x000a__x000a__x000a__x000a__x000a__x000a_- Riesgo de Posibilidad de afectación reputacional por inconsistencias en los planes o instrumentos archivísticos, debido a errores (fallas o deficiencias) en la aplicación de los lineamientos  para su implementación o actualización., actualizado."/>
    <d v="2023-12-04T00:00:00"/>
    <s v="_x000a_Análisis antes de controles_x000a__x000a__x000a_"/>
    <s v="Se actualiza el número de veces que se aplica la actividad de control frente al riesgo."/>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
    <s v="-"/>
    <s v="-"/>
    <s v="Posibilidad de afectación reputacional por hallazgos de auditoría interna o externa, debido a supervisión inadecuada en el desarrollo de soluciones tecnológicas"/>
    <x v="0"/>
    <s v="Ejecución y administración de procesos"/>
    <s v="Oficina de Tecnologías de la Información y las Comunicaciones"/>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Sin asociación"/>
    <s v="No aplica"/>
    <s v="Baja (2)"/>
    <n v="0.4"/>
    <s v="Menor (2)"/>
    <s v="Menor (2)"/>
    <s v="Menor (2)"/>
    <s v="Leve (1)"/>
    <s v="Leve (1)"/>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El procedimiento Análisis, Diseño, desarrollo e implementación de soluciones 4204000-PR-106 PC#4 (Clarificar requerimientos) indica que el Profesional de la Oficina TIC asignado, autorizado(a) por El Jefe de la Oficina de Tecnologías de la Información y las Comunicaciones. Cada vez que se reciba una solicitud de requerimiento verifica que el requerimiento realizado sea claro, pertinente, y viable técnica y funcionalmente. La fuente de información utilizada es el formato Solicitud de requerimientos Recepción Documentación Software 4204000-FT-744.  En caso de evidenciar observaciones, desviaciones o diferencias en el requerimiento se solicita aclararlas al área funcional mediante memorando, correo electrónico y/o reunión presencial o virtual, generando soporte de la reunión realizada y se debe documentar el caso en el SISTEMA DE GESTIÓN DE SERVICIOS y actualizarlo, quedando en estado “en espera”._x000a_NOTA 1: Si pasado 30 días calendario contados a partir de la fecha de solicitud no se logran determinar estas precisiones, el caso en SISTEMA DE GESTIÓN DE SERVICIOS se cierra, indicando la razón de plazo e informando mediante memorando o correo al área funcional que deberá hacer una nueva solicitud subsanando las falencias de su requerimiento._x000a_NOTA 2: Hasta tanto no se tenga pleno entendimiento, dimensionamiento y precisión del requerimiento, esta actividad se repetirá cuantas veces sea necesario._x000a_ De lo contrario, se responderá a la dependencia solicitante mediante memorando o correo electrónico describiendo el resultado de la evaluación (viable o no viable) en el formato Clasificación y Preevaluación Solicitud de requerimientos 4204000-FT-519. Tipo: Preventivo Implementación: Manual_x000a_- 2. El procedimiento Análisis, Diseño, desarrollo e implementación de soluciones 4204000-PR-106 PC#7 (Realizar seguimiento a la solución o requerimiento interno)  indica que el Profesional de la Oficina TIC asignado, autorizado(a) por El Jefe de la Oficina de Tecnologías de la Información y las Comunicaciones. Periódicamente según lo definido en el plan de trabajo o cronograma (semanal, cada dos semanas o mínimo mensualmente) realiza el seguimiento verificando el avance de la solución o requerimiento interno de acuerdo a lo programado.  La(s) fuente(s) de información utilizada (s) es (son) según aplique el cronograma o plan de trabajo, actas o informes de avance en la herramienta REDMINE y/o Gitlab y/o Informe final/parcial de supervisión contrato y/o convenio 4231000-FT-964) y/o Informe de ejecución contractual 4231000-FT-422En caso de evidenciar observaciones, desviaciones o diferencias en el seguimiento a la ejecución del Cronograma o Plan de trabajo las registra en las actas o informes de avance en la herramienta REDMINE y solicita al responsable del desarrollo mediante correo electrónico la justificación de las desviaciones identificadas y ajuste al cronograma y/o plan de trabajo. De lo contrario, procede a registrar los avances a conformidad en las actas o informes de avance en la herramienta REDMINE. Tipo: Detectivo Implementación: Manual_x000a_- 3. El procedimiento Análisis, Diseño, desarrollo e implementación de soluciones 4204000-PR-106 PC#8 (Entregar y Revisar la solución o requerimiento)indica que el profesional de la OTIC asignado y/o Profesionales de las  dependencias Funcionales asignado, autorizado(a) por El Jefe de la Oficina de Tecnologías de la Información y las Comunicaciones cada vez que se realice la entrega de una solución o requerimiento revisa(n) que las evidencias y/o soportes documentales cumplan con lo solicitado en el requerimiento correspondiente y que los repositorios de la documentación técnica y funcional estén actualizados en la herramienta REDMINE, así como los archivos fuente del desarrollo en la herramienta Gitlab. El equipo responsable del desarrollo de la solución y/o requerimiento realiza la entrega conforme a lo establecido en la Guía Metodológica para el desarrollo y mantenimiento de soluciones de software 4204000-GS-108. La(s) fuente(s) de información utilizada (s) es (son): la Solicitud de requerimientos 4204000-FT-264 y adicionalmente se revisa:_x000a_1.Para la adquisición de Infraestructura Tecnológica y/o adquisición de Ofimática: acta de recibo a satisfacción debidamente firmada y/o Informe final/parcial de supervisión contrato y/o convenio 4231000- FT-964. aportado, según corresponda, de acuerdo con la verificación del cumplimiento de lo contratado._x000a_2.Para el desarrollo interno de software desarrollado por externos a la Secretaría General: acta de recibo a satisfacción debidamente firmada por parte del área funcional solicitante, documentación mínima necesaria, tanto técnica como funcional, para que la OTIC pueda recibir la solución. _x000a_3.Para el desarrollo interno de software (con recursos propios de la OTIC – infraestructura e ingenieros de planta y/o contratistas): autorización expresa por parte del área funcional solicitante para la puesta en producción del desarrollo terminado, bien sea esta mediante memorando o correo electrónico y el documento 4204000-FT-1121 Solicitud de Cambios FRC y el Análisis de impacto donde se indican los pasos para su puesta en ambiente productivo._x000a_En caso de evidenciar observaciones, desviaciones o diferencias el profesional de la OTIC asignado, procede a remitir correo electrónico al equipo de trabajo involucrado en el desarrollo de la solución para que se subsanen los documentos de la entrega. De lo contrario se remite correo electrónico al equipo de trabajo involucrado en el desarrollo de la solución y/o requerimiento informando la conformidad de la documentación entregada.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Gestión de servicios administrativos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 Tipo: Correctivo Implementación: Manual.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79999999999999"/>
    <s v="Menor (2)"/>
    <n v="0.30000000000000004"/>
    <s v="Bajo"/>
    <s v="La valoración del riesgo después de controles quedó en escala de probabilidad MUY BAJA y en impacto LEVE, toda vez que se incluyeron actividades de control con solidez fuerte, lo que minimiza la materialización del riesgo. Continúa ubicado en zona resultante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riesgo Posibilidad de afectación reputacional por hallazgos de auditoría interna o externa, debido a supervisión inadecuada en el desarrollo de soluciones tecnológicas"/>
    <s v="-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Riesgo de Posibilidad de afectación reputacional por hallazgos de auditoría interna o externa, debido a supervisión inadecuada en el desarrollo de soluciones tecnológicas, actualizado."/>
    <d v="2023-12-04T00:00:00"/>
    <s v="Identificación del riesgo_x000a_Análisis antes de controles_x000a__x000a_Evaluación de controles_x000a_"/>
    <s v="Se cambia la calificación de la probabilidad e impacto en consecuencia cambio la valoración del riesgo antes y después de controles._x000a_Se modifican los controles asociados al proceso de la Secretaría General."/>
    <m/>
    <m/>
    <m/>
    <m/>
    <m/>
    <m/>
    <m/>
    <m/>
    <m/>
    <m/>
    <m/>
    <m/>
    <m/>
    <m/>
    <m/>
    <m/>
    <m/>
    <m/>
    <m/>
    <m/>
    <m/>
    <m/>
    <m/>
    <m/>
    <m/>
    <m/>
    <m/>
    <m/>
    <m/>
    <m/>
    <m/>
    <m/>
    <m/>
  </r>
  <r>
    <x v="8"/>
    <s v="Apoyar la gestión de la Entidad a través de la prestación de los servicios administrativos y tecnológicos, así como, de la gestión documental, con el fin de satisfacer las necesidades de las dependencias en la materia, al igual que conservar y preservar la memoria institucional."/>
    <s v="Inicia con la identificación y consolidación de las necesidades de las dependencias de la Entidad de carácter administrativo y tecnológico, continúa con la prestación de los servicios logísticos de apoyo administrativo, manejo de la caja menor, la gestión de requerimientos e implementación de  soluciones tecnológicas, y la gestión del flujo documental, termina con las instalaciones de la Entidad disponibles y adecuadas para su uso, la infraestructura tecnológica en condiciones óptimas y una apropiada disposición de los documentos."/>
    <s v="Subdirector(a) de Servicios Administrativos y Jefe Oficina de Tecnologías de la Información y las Comunicaciones"/>
    <s v="Apoyo"/>
    <s v="Gestionar requerimientos, necesidades y/o solicitudes tecnológicas._x000a_Fase (Producto): Servicios de Información para la implementación de la Estrategia de Gobierno digital - Proyecto de inversión 7872 &quot;Transformación Digital y gestión TIC &quot;"/>
    <s v="-"/>
    <s v="-"/>
    <s v="Posibilidad de afectación reputacional por baja disponibilidad de los servicios tecnológicos, debido a errores (fallas o deficiencias) en la administración y gestión de los recursos de infraestructura tecnológica"/>
    <x v="0"/>
    <s v="Fallas tecnológicas"/>
    <s v="Oficina de Tecnologías de la Información y las Comunicaciones"/>
    <s v="- Incumplimientos en ejecución de contratos de mantenimiento de la Infraestructura tecnológica._x000a_- Deficiencia en la atención del servicio de mesa de ayuda._x000a_- Falla en los equipos que soportan Infraestructura tecnológica._x000a_- Obsolescencia tecnológica._x000a__x000a__x000a__x000a__x000a__x000a_"/>
    <s v="- Falta de continuidad del personal por cambios de gobierno._x000a_- Ataques cibernéticos.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9. Industria, innovación e infraestructura"/>
    <s v="7872 Transformación digital y gestión TIC"/>
    <s v="Media (3)"/>
    <n v="0.6"/>
    <s v="Menor (2)"/>
    <s v="Menor (2)"/>
    <s v="Leve (1)"/>
    <s v="Leve (1)"/>
    <s v="Leve (1)"/>
    <s v="Leve (1)"/>
    <s v="Menor (2)"/>
    <n v="0.4"/>
    <s v="Moderado"/>
    <s v="La valoración del riesgo antes de control quedó en escala de probabilidad por frecuencia &quot;MEDIA&quot; y continúa de impacto MENOR, toda vez que afecta los aspectos: financiero bajo, indisponibilidad de la información lo que lo continúa ubicando al riesgo en zona resultante  MODERADO."/>
    <s v="- 1 El procedimiento Gestión de incidentes, requerimientos y problemas tecnológicos 4204000-PR-101- PC#3 (Recibir, evaluar, categorizar solicitud de servicio) indica que El Técnico, autorizado(a) por el Jefe de la Oficina TIC, El Técnico autorizado por el Jefe de la Oficina TIC, cada vez que se reciba una solicitud, verifica, evalúa, categoriza que la información suministrada por el usuario solicitante cumpla con lo establecido en las condiciones generales y en la Guía Sistema de Gestión de Servicios 4204000- GS-044. La fuente de información es el Sistema de Gestión de Servicios y la Guía Sistema de Gestión de Servicios 4204000- GS-044. En caso de evidenciar observaciones, desviaciones o diferencias, el técnico de la oficina TIC, debe contactar al usuario para ajustar e incluir la información pertinente y se procede a registrar la conformidad en el Sistema de Gestión de Servicios. En caso contrario y en caso de que no se logre contactar al usuario se procede a pasar el servicio a estado &quot;No Resuelto&quot;, indicando las razones por las cuales se dio y se notifica de manera automática a través del Sistema de Gestión de Servicios por medio de correo electrónico. Queda como evidencia el informe de registros generados desde el Sistema. Tipo: Preventivo Implementación: Manual_x000a_- 2 El procedimiento Gestión de incidentes, requerimientos y problemas tecnológicos 4204000-PR-101- PC#5 (Realizar atención por Nivel 0)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profesional de la oficina TIC procede a pasar el servicio a tipo de solución &quot;No resuelto&quot;, indicando las razones por las cuales se dio y se notifica de manera automática por medio de correo electrónico el estado de la solicitud.  En caso contrario de atender la solicitud se cierra como &quot;Resuelto y se describe la solución de este, se notifica de manera automática a través del Sistema de Gestión de Servicios por medio de correo electrónico el estado de la solicitud. De otra parte, en caso de requerir atención por parte de nivel 1 o 2 se procede a realizar el escalamiento correspondiente dejando en la pestaña seguimiento la razón del escalamiento se notifica de manera automática por medio de correo electrónico el estado de la solicitud. Queda como evidencia el informe de registros generados desde el Sistema de Gestión de Servicios. Tipo: Preventivo Implementación: Manual_x000a_- 3 El procedimiento Gestión de incidentes, requerimientos y problemas tecnológicos 4204000-PR-101- PC#6 (Realizar atención por Nivel 1)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GS-044. En       caso   de        evidenciar     observaciones, desviaciones o diferencias, el técnico o desviaciones o diferencias, el técnico o profesional de la oficina TIC procede a pasar el servicio al profesional o técnico encargado de nivel 0 en la pestaña seguimiento debe evidenciar la razón de la devolución del servicio se notifica de manera automática a través del Sistema de Gestión de Servicios por medio de correo electrónico. En caso contrario de atender la solicitud se cierra como Resuelto y se describe la solución de este se notifica de manera automática a través del Sistema de Gestión de Servicios por medio de correo electrónico. Queda como evidencia el informe de registros generados desde el Sistema de Gestión de Servicios. Tipo: Preventivo Implementación: Manual_x000a_- 4 El procedimiento Gestión de incidentes, requerimientos y problemas tecnológicos 4204000-PR-101- PC#7 (Realizar atención por Nivel 2) indica que El profesional o técnico autorizado por el jefe de la Oficina TIC, cada vez que reciba una solicitud verifica que el escalamiento y acciones a tomar estén acorde a la solicitud realizada, conforme la Guía Sistema de Gestión de Servicios 4204000-GS-044. La fuente de información es el Sistema de Gestión de Servicios y la Guía Sistema de Gestión de Servicios 42040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a través del Sistema de Gestión de Servicios por medio de correo electrónico el estado de la solicitud. En caso contrario de atender la solicitud se cierra como &quot;Resuelto&quot; y se describe la solución de este se notifica de manera automática a través del Sistema de Gestión de Servicios por medio de correo electrónico. Queda como evidencia el informe de registros generados desde el Sistema de Gestión de Servicios. Tipo: Preventivo Implementación: Manual_x000a_- 5 El procedimiento Gestión de incidentes, requerimientos y problemas tecnológicos 4204000-PR-101- PC#8 (Verificar la documentación de la solución) indica que El profesional o técnico autorizado por el jefe de la Oficina TIC mensualmente verifica la documentación del 5% de las solicitudes en estado Resuelto, conforme la Guía Sistema de Gestión de Servicios 4204000-GS-044. La fuente de información es el Sistema de Gestión de Servicios y la Guía Sistema de Gestión de Servicios 4204000-GS-044. En caso de evidenciar observaciones, desviaciones o diferencias, el profesional o técnico procederá a documentar las observaciones y remitir la misma a través de correo electrónico al Nivel 0, Nivel I o Nivel II. En caso contrario queda a conformidad la documentación de la solicitud en el sistema de gestión de servicios. Queda como evidencia el informe de registros generados desde el Sistema de Gestión de Servicios. Tipo: Detectivo Implementación: Manual_x000a_- 6 El procedimiento Gestión de incidentes, requerimientos y problemas tecnológicos 4204000-PR-101- PC#9 (Aprobar el cierre de la solicitud) indica que El profesional o técnico autorizado por el jefe de la Oficina TIC, semanalmente verifica los casos que han sido resueltos con dos días de anterioridad para proceder con el cierre de la solicitud, conforme la Guía Sistema de Gestión de Servicios 4204000-GS-044.La fuente de información es el Sistema de Gestión de Servicios y la Guía Gestión de Servicios 4204000- GS-044. En caso de evidenciar observaciones, desviaciones o diferencias, el usuario solicitante remitirá correo indicando la novedad, lo cual produce la reapertura novedad, lo cual produce la reapertura automática de la solicitud. En caso contrario el profesional o técnico de la oficina TIC proceder con el cierre del servicio. Queda como evidencia el informe de registros generados desde el Sistema de Gestión de Servicios. Tipo: Detectivo Implementación: Manual_x000a_- 7 El procedimiento Gestión de incidentes, requerimientos y problemas tecnológicos 4204000-PR-101- PC#16 (Verificar solución de problemas) El jefe de la Oficina TIC autorizado por el manual de funciones trimestralmente verifica la coherencia de la información del Informe del Sistema de Gestión de Servicios y de los planes de acción propuestos._x000a_ _x000a_La fuente de información es el Sistema de Gestión de Servicios y el Informe del Sistema de Gestión de Servicios y de los planes de acción propuestos._x000a_ _x000a_En caso de aprobación y/o evidenciar observaciones, desviaciones o diferencias, al informe se registran en el acta de Subcomité de Autocontrol para el posterior ajuste. Queda como evidencia el Informe del Sistema de gestión de servicios donde se proyectan las solicitudes cerradas el 4233300-FT-011 Memorando Remitiendo Acta subcomité de autocontrol y 4201000-FT-281 Acta subcomité de autocontrol Informe presentado en subcomité de autocontrol._x000a_ _x000a_NOTA: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de servicios administrativos indica que el jefe de la Oficina TIC's, autorizado(a) por el manual de especifico de funciones y competencias laborales, cada vez que se identifique la materialización de un riesgo activa el plan de contingencia conforme a las fases establecidas en el Plan de Contingencia TI de la Secretaría General de la Alcaldía Mayor de Bogotá -4204000-OT-020.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enor (2)"/>
    <n v="0.30000000000000004"/>
    <s v="Bajo"/>
    <s v="La valoración del riesgo después de controles quedó en MUY BAJA  y de  impacto MENOR, toda vez que se incluyeron actividades de control con solidez fuerte lo que minimiza la materialización del riesgo, y lo ubica en  zona resultante BAJO"/>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riesgo Posibilidad de afectación reputacional por baja disponibilidad de los servicios tecnológicos, debido a errores (Fallas o Deficiencias)  en la administración y gestión de los recursos de infraestructura tecnológica"/>
    <s v="- Oficina de Tecnologías de la Información y las Comunicaciones_x000a_- Jefe Oficina de Tecnologías de la Información y las Comunicaciones_x000a__x000a__x000a__x000a__x000a__x000a__x000a__x000a_-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Riesgo de Posibilidad de afectación reputacional por baja disponibilidad de los servicios tecnológicos, debido a errores (Fallas o Deficiencias)  en la administración y gestión de los recursos de infraestructura tecnológica, actualizado."/>
    <d v="2023-12-04T00:00:00"/>
    <s v="Identificación del riesgo_x000a_Análisis antes de controles_x000a__x000a__x000a_"/>
    <s v="Se realiza el ajuste las perspectivas del impacto del riesgo_x000a_Se realiza cambia centros de costo de los documentos asociados a las actividades de control."/>
    <m/>
    <m/>
    <m/>
    <m/>
    <m/>
    <m/>
    <m/>
    <m/>
    <m/>
    <m/>
    <m/>
    <m/>
    <m/>
    <m/>
    <m/>
    <m/>
    <m/>
    <m/>
    <m/>
    <m/>
    <m/>
    <m/>
    <m/>
    <m/>
    <m/>
    <m/>
    <m/>
    <m/>
    <m/>
    <m/>
    <m/>
    <m/>
    <m/>
  </r>
  <r>
    <x v="9"/>
    <s v="Gestionar el conocimiento y la innovación de la Secretaría General de la Alcaldía Mayor de Bogotá, mediante la identificación, generación, sistematización, análisis, transferencia y conservación del conocimiento estratégico y la promoción de la innovación, con el fin de fortalecer el aprendizaje, el mejoramiento organizacional y la toma de decisiones basada en evidencias."/>
    <s v="Inicia con la planeación y definición de lineamientos, directrices e instrumentos para la gestión del conocimiento, la innovación y la analítica de datos al interior de la entidad, continua con la identificación, generación, sistematización, análisis, transferencia y conservación del conocimiento estratégico, de la promoción de la innovación, con el fortalecimiento y consolidación de la analítica de datos, y termina con la difusión, transferencia, aprovechamiento y el compartir del conocimiento."/>
    <s v="Jefe Oficina Asesora de Planeación"/>
    <s v="Estratégico"/>
    <s v="Realizar analítica institucional y gestión estadística"/>
    <s v="-"/>
    <s v="-"/>
    <s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x v="0"/>
    <s v="Ejecución y administración de procesos"/>
    <s v="Oficina Asesora de Planeación"/>
    <s v="- Alta rotación de personal generando retrasos en la curva de aprendizaje._x000a_- Falta de aplicación del procedimiento de elaboración y análisis de encuestas_x000a_- Desconocimiento técnico en la temática de encuestas _x000a__x000a__x000a__x000a__x000a__x000a__x000a_"/>
    <s v="- Desconocimiento de nueva normativa relacionada con la gestión estadística_x000a_- Falta de recursos que podría darse por los recortes presupuestales, humanos y técnicos que influirían directamente en la no sostenibilidad del procedimiento de encuestas de satisfacción_x000a_- Cambios inesperados en el contexto político, normativo y legal que afecten  la operación de la Entidad y la prestación del servicio._x000a__x000a__x000a__x000a__x000a__x000a__x000a_"/>
    <s v="- Hallazgos producto de autorías internas y externas_x000a_- Afectación de la imagen y credibilidad de la entidad_x000a_- Afectación en la prestación de los servicios por captura inadecuada de la información de las encuestas de satisfacción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73 Fortalecimiento de la capacidad institucional de la Secretaría General"/>
    <s v="Media (3)"/>
    <n v="0.6"/>
    <s v="Leve (1)"/>
    <s v="Menor (2)"/>
    <s v="Menor (2)"/>
    <s v="Leve (1)"/>
    <s v="Moderado (3)"/>
    <s v="Menor (2)"/>
    <s v="Moderado (3)"/>
    <n v="0.6"/>
    <s v="Moderado"/>
    <s v="Se determina probabilidad media, teniendo en cuenta que el nivel de ejecución de la actividad es de 68 veces aproximadamente durante el año; y el impacto moderado porque de materializarse el riesgo puede conllevar a hallazgos de auditorías internas y externas, a afectación de la imagen de la entidad y a pérdida de información crítica que debe ser recuperada."/>
    <s v="- 1 El procedimiento Elaboración y análisis de encuestas (2210111-PR-263), actividad 2, indica que el profesional de la Oficina Asesora de Planeación, autorizado(a) por el (la) Jefe de la Oficina Asesora de Planeación, cada vez que se recibe una solicitud de elaboración o actualización de la ficha técnica por parte del proceso, revisa la información contenida en la ficha técnica de encuesta verificando que cumpla con los criterios de validez estadística y la metodología establecidos en el formato ficha técnica de encuesta 4202000-FT-723, la Guía para la elaboración y aplicación de encuestas de satisfacción 4202000-GS-075 y con los requisitos definidos para los productos o servicios en la “Ficha técnica de producto o servicio”, con el fin de validar o retroalimentar este documento. La(s) fuente(s) de información utilizadas es(son) la(s) ficha(s) técnica(s) registrada(s) en la plataforma DARUMA. En caso de evidenciar observaciones, desviaciones o diferencias, se regresa la ficha técnica de encuesta 4202000-FT-723 registrada en la plataforma DARUMA para ajustes o comentarios. De lo contrario, continua con la actividad Nro. 3. Queda como evidencia el registro de la revisión metodológica de la ficha técnica en la plataforma DARUMA y la ficha técnica de encuesta 4202000-FT-723. Tipo: Preventivo Implementación: Manual_x000a_- 2 El procedimiento Elaboración y análisis de encuestas (2210111-PR-263), actividad 6, indica que el profesional de la Oficina Asesora de Planeación, autorizado(a) por el (la) Jefe de la Oficina Asesora de Planeación, cada vez que cargue un cuestionario en el módulo de encuesta de la plataforma DAURMA por parte del proceso, valida que la encuesta responda a los criterios establecidos en la ficha técnica de encuesta de satisfacción, y verifica la consistencia de las preguntas y opciones de respuesta. La(s) fuente(s) de información utilizadas es(son) la ficha técnica de encuesta registrada en la plataforma DARUMA. En caso de evidenciar observaciones, desviaciones o diferencias, envía un correo electrónico al profesional del proceso, indicando que se identificaron ajustes para aplicar al cuestionario y se devuelve a la actividad ID5. Queda como evidencia el cuestionario de prueba diligenciado en el Módulo Encuestas de la plataforma Daruma y el correo electrónico con ajustes al cuestionario. De lo contrario, continua con la actividad ID7. Queda como evidencia el cuestionario de prueba diligenciado en el Módulo Encuestas de la plataforma Daruma y el correo electrónico con aprobación del cuestionario. Tipo: Detectivo Implementación: Manual_x000a_- 3 El procedimiento Elaboración y análisis de encuestas (2210111-PR-263), actividad 10, indica que el profesional de la Oficina Asesora de Planeación, autorizado(a) por el (la) Jefe de la Oficina Asesora de Planeación, cada vez que se recibe una solicitud de revisión del informe por parte del proceso, revisa teniendo en cuenta lo establecido en la Guía básica para la elaboración de informe de resultados de encuestas de satisfacción 4202000- GS-097, la ficha técnica de encuesta y el cuestionario vigente, del que se puede establecer que cumple o no con los requisitos, o que por los niveles de satisfacción alcanzados en las encuestas se requiere o no la formulación de acciones, lo cual también debe ser indicado en el memorando electrónico. La(s) fuente(s) de información utilizadas es(son) informe enviado a la Oficina Asesora de Planeación a través del aplicativo SIGA. En caso de evidenciar observaciones, desviaciones o diferencias, se remiten los comentarios a los que haya lugar y regresa a la actividad ID8. Queda como evidencia el Memorando 2211600-FT-011 de no aprobación del informe, indicando la formulación de planes de mejoramiento (si aplica). De lo contrario, informa sobre la aprobación y archiva el documento de acuerdo con el procedimiento establecido en la entidad para tal efecto y continua en la actividad ID11. Queda como evidencia el Memorando 2211600-FT-011 de aprobación del informe, indicando la formulación de planes de mejoramiento (si aplic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Conocimiento indica que el(la) Jefe(a) de la Oficina Asesora de Planeación, autorizado(a) por el Manual específico de funciones y competencias laborales, cada vez que se identifique la materialización del riesgo, solicita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 Tipo: Correctivo Implementación: Manual_x000a_- _x0009_2 El mapa de riesgos del proceso de Gestión del Conocimiento indica que Líder del proceso y/o jefe de dependencia, autorizado(a) por el Manual específico de funciones y competencias laborales, cada vez que se identifique la materialización del riesgo, realiza los ajustes de los instrumentos e informes, e indica a la Oficina Asesora de Planeación mediante memoran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33749999999999997"/>
    <s v="Bajo"/>
    <s v="Se determina la probabilidad de ocurrencia de este riesgo como muy bajo, teniendo en cuenta que se definieron 3 controles (1 preventivo) (2 detectivos) y ante su materialización (2) controles correctivos, que podrían disminuir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en el informe de monitoreo a la Oficina Asesora de Planeación._x000a_- Informar al líder(sa) del equipo de trabajo que coordina la revisión de las encuestas de satisfacción y al (la) jefe(a) de la Oficina Asesora de Planeación que se ha detectado un instrumento de encuesta de satisfacción aprobado sin el cumplimiento de los requisitos_x000a_- Solicitar al líder del proceso y/o jefe de dependencia en el que se haya materializado el riesgo, la suspensión, revisión y ajuste de los instrumentos, y ajustes sobre los informes/reportes que hayan tenido como fuente los resultados de la encuesta aplicada sin el cumplimiento de los requisitos de acuerdo con los lineamientos de la Oficina Asesora de Planeación._x000a_- Realizar los ajustes de los instrumentos e informes e indicar a la Oficina Asesora de Planeación_x000a__x000a__x000a__x000a__x000a__x000a_- Actualizar el riesgo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s v="- Oficina Asesora de Planeación_x000a_- Profesional de la Oficina Asesora de Planeación_x000a_- Jefe Oficina Asesora de Planeación_x000a_- Líder de proceso y/o jefe de dependencia _x000a__x000a__x000a__x000a__x000a__x000a_- Oficina Asesora de Planeación"/>
    <s v="- Reporte de monitoreo indicando la materialización del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_x000a_- Correo o informe indicando cuál es el instrumento de encuestas de satisfacción que se encuentra aprobado no cumple y cuáles son los criterios que no se cumplen_x000a_- Memorando electrónico solicitando que se suspenda, revise y ajuste los instrumentos de encuestas de satisfacción y los informes/reportes que hayan tenido como fuente los resultados de la encuesta aplicada._x000a_- Instrumentos e informes actualizados y memorando de información _x000a__x000a__x000a__x000a__x000a__x000a_- Riesgo de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 actualizado."/>
    <d v="2023-12-15T00:00:00"/>
    <s v="_x000a__x000a_Establecimiento de controles_x000a__x000a_"/>
    <s v="Se actualizaron los controles debido a la actualización del procedimiento Elaboración y  análisis de encuestas (4202000-PR-214). _x000a_"/>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Tramitar las diferentes situaciones administrativas y novedades del talento humano de la Secretaría General de la Alcaldía Mayor de Bogotá, D.C., de los miembros del Gabinete Distrital y de los Jefes de Oficinas de Control Interno de las Entidades del Distrito."/>
    <s v="-"/>
    <s v="-"/>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480 veces en el último año, sin embargo, ante su materialización, podrían presentarse efectos significativos, en la imagen de la entidad a nivel local."/>
    <s v="- 1 El Procedimiento (2211300-PR-168) Gestión de Situaciones Administrativas indica que el Profesional Especializado o Universitari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 el(la) solicitante dar completitud o alcance en los documentos allegados para gestionar la situación administrativa a través de Memorando (4233300-FT-011) de solicitud de completitud o alcance de información para la gestión de situación administrativa, para cuando la situación administrativa es de un(a) servidor(a) público(a) de la Secretaría General u Oficio (4233300-FT-012) de solicitud de completitud o alcance de información para la gestión de situación administrativa, para los casos en los que la solicitud corresponde a un(a) integrante del Gabinete Distrital o correo electrónico de solicitud de completitud o alcance de información para la gestión de situación administrativa, para cualquiera de los dos casos. De lo contrario, se genera Resolución (4203000-FT-997) que concede a el(la) solicitante la situación administrativa solicitada. Tipo: Preventivo Implementación: Manual_x0009__x0009__x0009__x0009__x0009__x0009__x0009__x0009__x0009__x0009__x0009__x0009__x0009__x000a_- 2 El Procedimiento (2211300-PR-168) Gestión de Situaciones Administrativas indica que el(la) Jefe de Oficina Jurídica y/o el(la) Subsecretario(a) Corporativo(a) o quien designen por competencia, de acuerdo a la situación administrativa a conceder, autorizado(a) por (la) Secretario(a) General, cada vez que se proyecte un acto administrativo que concede una situación administrativa a un(a) servidor(a) público(a) de la Secretaría General o a un(a) integrante del Gabinete Distrital o Jefe de Control Interno pre revisan que el proyecto de acto administrativo por el cual se concede una situación administrativa a un(a) servidor(a) de la Secretaría General de la Alcaldía Mayor de Bogotá, D.C., o a un(a) integrante del Gabinete Distrital, o a un Jefe de Control Interno, responda a la respectiva solicitud de trámite de situación administrativa y que cumpla con la normatividad vigente aplicable a la situación administrativa a solicitada por el(la) peticionario(a) . La(s) fuente(s) de información utilizadas es(son) solicitud de gestión de situación administrativa con sus soportes, proyecto de acto administrativo por el cual se concede una situación administrativa a un(a) servidor(a) público(a) de la Secretaría General de la Alcaldía Mayor de Bogotá, D.C., o a un(a) Integrante del Gabinete Distrital o a un Jefe de Control Interno y la normatividad vigente aplicable a las situaciones administrativas. En caso de evidenciar observaciones, desviaciones o diferencias, sobre el proyecto de acto administrativo, registran el estado en el archivo Seguimiento Situaciones Administrativas y regresan el proyecto de acto administrativo para que, el Profesional Especializado o Universitario de la Dirección de Talento Humano, responsable de su proyección, aplique los ajustes a que haya lugar y gestione los vistos buenos requeridos para su suscripción. De lo contrario, se expide Resolución (4203000-FT-997) por la cual se concede una situación administrativa a un(a) servidor(a) público(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 Profesional Especializado o Profesional Universitario de Talento Humano, autorizado(a) por el(la) Director(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2 El mapa de riesgos del proceso de Gestión del Talento Humano indica que el(la)  Alcalde(sa) Mayor de Bogotá, D.C., o el(la) Secretario(a) General, autorizado(a) por El Decreto que establece las atribuciones del(de la)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 3 El mapa de riesgos del proceso de Gestión del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 acto administrativo por medio del cual se rectifica o aclara contenido de acto administrativo  por el cual se concede una situación administrativa a un(a) servidor(a) público(a) de la Secretaría General o a un(a) integrante del Gabinete Distrital._x000a_- Suscribe acto administrativo por medio del cual se rectifica o aclara contenido de acto administrativo  por el cual se concede una situación administrativa a un(a) servidor(a) público(a) de la Secretaría General o a un(a) integrante del Gabinete Distrital._x000a_-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riesgo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 Dirección de Talento Humano_x000a_- Profesional Especializado o Universitario de la Dirección de Talento Humano._x000a_- Profesional Especializado o Universitario de la Dirección de Talento Humano._x000a_- Alcalde(sa) Mayor de Bogotá, D.C. o Secretario(a) General, según corresponda._x000a_- Auxiliar Administrativo de la Subdirección de Servicios Administrativos._x000a__x000a__x000a__x000a__x000a_- Dirección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y detectiv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el retiro del talento humano de la Secretaría General de la Alcaldía Mayor de Bogotá, D.C., de miembros del Gabinete Distrital y Jefes de la Oficina de Control Interno de las entidades del Distrito."/>
    <s v="-"/>
    <s v="-"/>
    <s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x v="0"/>
    <s v="Ejecución y administración de procesos"/>
    <s v="Dirección de Talento Humano"/>
    <s v="- Fallas en la revisión de las solicitudes allegadas al proceso de Gestión del Talento Humano, frente a los marcos normativos y procedimentales aplicables._x000a_- Deficiencias en los procesos de divulgación de los lineamientos normativos, procedimentales y técnicos a que hay lugar en materia de gestión de talento humano._x000a__x000a__x000a__x000a__x000a__x000a__x000a__x000a_"/>
    <s v="- Cambios improvistos en las solicitudes allegadas a los procedimientos de Gestión del Talento Humano que genere variaciones en los trámites a surtir para satisfacer la solicitud del(la) peticionario(a).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Menor (2)"/>
    <s v="Leve (1)"/>
    <s v="Leve (1)"/>
    <s v="Leve (1)"/>
    <s v="Leve (1)"/>
    <s v="Leve (1)"/>
    <s v="Menor (2)"/>
    <n v="0.4"/>
    <s v="Moderado"/>
    <s v="El proceso estima que el riesgo se ubica en una zona moderada, debido a que la frecuencia con la que se realizó la actividad clave asociada al riesgo se presentó 90 veces en el último año, sin embargo, ante su materialización, podrían presentarse efectos significativos, en el pago de sanciones económicas a favor del/de la exservidor/a de acuerdo fallos judiciales._x0009__x0009_"/>
    <s v="- 1 El procedimiento (2211300-PR-221) Gestión Organizacional indica que el Profesional Especializado o Universitario de la Dirección de Talento Humano, autorizado(a) por el(la) Director(a) Técnica(a) de Talento Humano, cada vez que se produzca la desvinculación de un(a) servidor(a) público(a)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presentada por el(la) servidor(a) público(a) ante el nominador de la entidad,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solicitud de declaración de vacancia definitiva o certificado de defunción. En caso de evidenciar observaciones, desviaciones o diferencias, se debe notificar al(la) servidor(a) que presenta carta de renuncia o al(la) que allega los documentos que motivan la desvinculación de este(a), a través de correo electrónico, Memorando (4233300-FT-011), solicitando alcance sobre los documentos presentados. De lo contrario, queda como evidencia registro de la desvinculación del(la) servidor(a) de la Secretaría General de la Alcaldía Mayor de Bogotá, D.C., en la Base de Datos en Excel – Desvinculaciones. Tipo: Preventivo Implementación: Manual_x000a_- 2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a lugar de acuerdo con la causal de desvinculación de 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l(la) servidor(a) sobre las diferencias y observaciones identificadas. De lo contrario, se proyecta Acto administrativo  Resolución (4203000-FT-997) por medio de la cual se desvincula un(a) servidor(a) de la Secretaría General de la Alcaldía Mayor de Bogotá, D.C. Tipo: Preventivo Implementación: Manual_x000a_- 3 El procedimiento (2211300-PR-221) Gestión Organizacional indica que el(la) Director(a) Técnico(a) de Talento Humano, autorizado(a) por el Manual Específico de Funciones y Competencias Laborales, cada vez que se produzca la desvinculación de un(a) servidor(a) público(a)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la) servidor(a). En caso de evidenciar observaciones, desviaciones o diferencias, se procede de las siguientes formas según corresponda: 1) se notifica a través de correo electrónico al Profesional Especializado o Universitario de la Dirección de Talento Humano responsable de su proyección para que se realice(n) el(los) ajuste(s) a que haya lugar, o 2) se solicita alcance o aclaración a través de correo electrónico o Memorando (4233300-FT-011) dirigido a el(la) servidor(a) sobre las diferencias y observaciones identificadas. De lo contrario, se proyecta el Acto administrativo Resolución (4203000-FT-997) por medio de la cual se desvincula un(a) servidor(a) de la Secretaría General de la Alcaldía Mayor de Bogotá, D.C.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 Tipo: Correctivo Implementación: Manual_x000a_- 2 El mapa de riesgos del proceso de Gestión del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 3 El mapa de riesgos del proceso de Gestión del Talento Humano indica que el Auxiliar Administrativo de la Subdirección de Gestión Documental, autorizado(a) por el(la) Subdirector(a) Técnico(a) de Gestión Documental, cada vez que se identifique la materialización del riesgo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 acto administrativo por medio del cual se rectifica o aclara contenido del acto administrativo por el cual se acepta la renuncia de un(a) servidor(a) de la Secretaría General de la Alcaldía Mayor de Bogotá, D.C., o se desvincula a un servido(a) de la Secretaría General de la Alcaldía Mayor de Bogotá, D.C_x000a_- Suscribe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 Comunica a las partes interesadas el acto administrativo por medio del cual se rectifica o aclara contenido de acto administrativo por el cual se acepta la renuncia de un(a) servidor(a) de la Secretaría General de la Alcaldía Mayor de Bogotá, D.C., o se desvincula a un servido(a) de la Secretaría General de la Alcaldía Mayor de Bogotá, D.C_x000a__x000a__x000a__x000a__x000a_- Actualizar el riesgo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s v="- Dirección de Talento Humano_x000a_- Profesional Especializado o Universitario de la Dirección de Talento Humano._x000a_- Profesional Especializado o Universitario de la Dirección de Talento Humano._x000a_- Secretario(a) General._x000a_- Auxiliar Administrativo de la Subdirección de Gestión Documental._x000a__x000a__x000a__x000a__x000a_- Dirección de Talento Humano"/>
    <s v="- Reporte de monitoreo indicando la materialización del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Riesgo de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 actualizado."/>
    <d v="2023-12-13T00:00:00"/>
    <s v="_x000a_Análisis antes de controles_x000a_Establecimiento de controles_x000a__x000a_Tratamiento del riesgo"/>
    <s v="Se ajustó la valoración de la probabilidad frente al número de veces en que se ejecutó la actividad clave asociada al riesgo en el último año. Así mismo, se ajustó la explicación de la valoración obtenida antes de controles._x000a_Se ajustó la redacción de las actividades de control preventivo, detectivo y correctivo._x000a_Se ajustó la redacción de las acciones de contingencia."/>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el Plan Estratégico de Talento Humano"/>
    <s v="-"/>
    <s v="-"/>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Dirección de Talento Humano"/>
    <s v="- Fallas en la realización de seguimiento a las acciones planeadas._x000a_- Aplicación errónea en algunos casos  de criterios o instrucciones para la realización de actividades._x000a_- Cambios presupuestales por contingencias de la entidad.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edia (3)"/>
    <n v="0.6"/>
    <s v="Leve (1)"/>
    <s v="Menor (2)"/>
    <s v="Leve (1)"/>
    <s v="Leve (1)"/>
    <s v="Leve (1)"/>
    <s v="Leve (1)"/>
    <s v="Menor (2)"/>
    <n v="0.4"/>
    <s v="Moderado"/>
    <s v="El proceso estima que el riesgo se ubica en una zona moderada, debido a que la frecuencia con la que se realizó la actividad clave asociada al riesgo se presentó 387 veces en el último año, sin embargo, ante su materialización, podrían presentarse efectos significativos, en la imagen de la entidad a nivel local."/>
    <s v="- 1 El procedimiento (2211300-PR-163) Gestión de Bienestar e Incentivos indica que el Profesional Especializado o Universitario de la Dirección de Talento Humano, autorizado(a) por el(la) Directora(a) Técnico(a) de Talento Humano, mensualmente verifica la información que responde a la ejecución de lo planeado dentro del cronograma del Plan Institucional de Bienestar Social e Incentivos – PIB y causas de no cumplimiento para plantear acciones de mejora y las remite al(la) Director(a) Técnico(a) de la Dirección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las) servidores(as), registros fotográficos, videos, memorias, grabaciones por medio de la herramienta Teams y demás medios audiovisuales que evidencien la ejecución de encuentros, capacitaciones y demás espacios celebrados con los(las) servidores(as) públicos(as) de la entidad. En caso de evidenciar observaciones, desviaciones o diferencias, el(la) Director(a) Técnico(a) de la Dirección de  Talento Humano o quien este(a) designe por competencia, debe notificar a través de correo electrónico al Profesional Especializado o Universitario líder del procedimiento de Gestión de Bienestar e Incentivos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Bienestar Social e Incentivos - PIB. Tipo: Preventivo Implementación: Manual_x000a_- 2 El procedimiento (2211300-PR-164) Gestión de la Formación y la Capacitación indica que el Profesional Especializado o  Universitario de la Dirección de Talento Humano, autorizado(a) por el(la) Directora(a) Técnico(a) de la Dirección de Talento Humano, mensualmente verifica la ejecución de lo planeado dentro del cronograma del Plan Institucional de Capacitación - PIC y causas de no cumplimiento para plantear acciones de mejora  y las remite a el(la) Director(a) Técnico(a) de la Dirección de Talento Humano o a quien este(a)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as) públicos(a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Universitario líder del procedimiento de Gestión de la Formación y la Capacitación a través de correo electrónico para atender la observación, desviación o diferencia identificada. De lo contrario, queda como evidencia ficha de indicador de gestión definido por el proceso de Gestión del Talento Humano por el cual se dé cuenta de la ejecución del Plan Estratégico de Talento Humano, que incluye el Plan Institucional de Capacitación - PIC.. Tipo: Preventivo Implementación: Manual_x000a_- 3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Preventivo Implementación: Manual_x000a_- 4 El procedimiento (2211300-PR-163) Gestión de Bienestar e Incentivos indica que el Profesional Especializado o Universitario de Talento Humano, autorizado(a) por el(la) Director(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Acta subcomité de autocontrol (4201000-FT-281) y notificar al Director(a) Técnico(a) de Talento Humano a través del subcomité de autocontrol de la dependencia. De lo contrario, queda como evidencia ficha de indicador de gestión definido por el proceso de Gestión del Talento Humano por el cual se dé cuenta de la ejecución del Plan Estratégico de Talento Humano, que incluye el Plan de Bienestar Social e Incentivos. Tipo: Detectivo Implementación: Manual_x000a_- 5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o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 6 El procedimiento (4232000-PR-372) Gestión de Peligros, Riesgos y Amenazas indica que el Profesional  Universitario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l (a la) Director(a) Técnico(a) de Talento Humano a través del subcomité de autocontrol de la dependencia. De lo contrario, queda como evidencia Acta subcomité de autocontrol (4201000-FT-281), que incluye el informe de Plan de Seguridad y Salud en el Trabajo. Tipo: Detectivo Implementación: Manual_x000a_- 7 El procedimiento (2211300-PR-164)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las) servidores(as) públicos de la entidad, evaluaciones de conocimiento, informes sobre el alcance e impacto de los objetivos propuestas en la actividad. En caso de evidenciar observaciones, desviaciones o diferencias, se deben consignar en el informe del Plan Institucional de Capacitación – PIC que quedará incluido en el Acta subcomité de autocontrol (4201000-FT-281) y notificar a el(la) Director(a) Técnico(a) de Talento Humano a través del subcomité de autocontrol de la dependencia. De lo contrario, queda como evidencia Acta subcomité de autocontrol (4201000-FT-281), que incluye el informe de Plan Institucional de Capacitación. Tipo: Detectivo Implementación: Manual. _x000a_- 8 El procedimiento (2211300-PR-163)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s) del sector público. En caso de evidenciar observaciones, desviaciones o diferencias, se deben notificar al Profesional Especializado o Universitario de Talento Humano responsable de la formulación del Plan Institucional de Bienestar Social e Incentivos - PIB,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 Tipo: Detectivo Implementación: Manual. _x000a_- 9 El procedimiento (2211300-PR-164)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Universitario de Talento Humano responsable de la formulación del Plan Institucional de Capacitación - PIC, a través de correo electrónico o del documento de revisión del proyecto del proyecto del Plan Institucional de Capacitación - PIC. De lo contrario, queda como evidencia correo electrónico o documento de revisión del proyecto del Plan Institucional de Capacitación - PIC. Tipo: Preventivo Implementación: Manual_x000a_- 10 El procedimiento (2211300-PR-221)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En caso de evidenciar observaciones, desviaciones o diferencias, se debe notificar al Profesional Especializado o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 Tipo: Preventivo Implementación: Manual_x000a_- 11 El procedimiento (4232000-PR-372) Gestión de Peligros, Riesgos y Amenazas indica que el Profesional Universitario de Talento Humano, indica que el(la) Director(a) Técnico(a) de Talento Humano, autorizado(a) por el(la) Secretario(a) General, anualmente verifica que la formulación del Plan de Seguridad y Salud en el Trabajo esté formulada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 Tipo: Preventivo Implementación: Manual_x000a__x000a__x000a__x000a__x000a__x000a__x000a__x000a__x000a_"/>
    <s v="- Documentado_x000a_- Documentado_x000a_- Documentado_x000a_- Documentado_x000a_- Documentado_x000a_- Documentado_x000a_- Documentado_x000a_- Documentado_x000a_- Documentado_x000a_- Documentado_x000a_- Documentado_x000a__x000a__x000a__x000a__x000a__x000a__x000a__x000a__x000a_"/>
    <s v="- Continua_x000a_- Continua_x000a_- Continua_x000a_- Continua_x000a_- Continua_x000a_- Continua_x000a_- Continua_x000a_- Continua_x000a_- Continua_x000a_- Continua_x000a_- Continua_x000a__x000a__x000a__x000a__x000a__x000a__x000a__x000a__x000a_"/>
    <s v="- Con registro_x000a_- Con registro_x000a_- Con registro_x000a_- Con registro_x000a_- Con registro_x000a_- Con registro_x000a_- Con registro_x000a_- Con registro_x000a_- Con registro_x000a_- Con registro_x000a_- Con registro_x000a__x000a__x000a__x000a__x000a__x000a__x000a__x000a__x000a_"/>
    <s v="- Preventivo_x000a_- Preventivo_x000a_- Preventivo_x000a_- Detectivo_x000a_- Detectivo_x000a_- Detectivo_x000a_- Detectivo_x000a_- Detectivo_x000a_- Preventivo_x000a_- Preventivo_x000a_- Preventivo_x000a__x000a__x000a__x000a__x000a__x000a__x000a__x000a__x000a_"/>
    <s v="25%_x000a_25%_x000a_25%_x000a_15%_x000a_15%_x000a_15%_x000a_15%_x000a_15%_x000a_25%_x000a_25%_x000a_25%_x000a__x000a__x000a__x000a__x000a__x000a__x000a__x000a__x000a_"/>
    <s v="- Manual_x000a_- Manual_x000a_- Manual_x000a_- Manual_x000a_- Manual_x000a_- Manual_x000a_- Manual_x000a_- Manual_x000a_- Manual_x000a_- Manual_x000a_- Manual_x000a__x000a__x000a__x000a__x000a__x000a__x000a__x000a__x000a_"/>
    <s v="15%_x000a_15%_x000a_15%_x000a_15%_x000a_15%_x000a_15%_x000a_15%_x000a_15%_x000a_15%_x000a_15%_x000a_15%_x000a__x000a__x000a__x000a__x000a__x000a__x000a__x000a__x000a_"/>
    <s v="40%_x000a_40%_x000a_40%_x000a_30%_x000a_30%_x000a_30%_x000a_30%_x000a_30%_x000a_40%_x000a_40%_x000a_40%_x000a__x000a__x000a__x000a__x000a__x000a__x000a__x000a__x000a_"/>
    <s v="- 1 El mapa de riesgos del proceso de Gestión del Talento Humano indica que el(la) Director(a) Técnico(a) de Talento Humano y Profesional Especializado o Universitario de la Dirección de Talento Humano, autorizado(a) por el  Manual Específico de Funciones y Competencias Laborales y por el Director(a) Técnico(a) de la Dirección Talento Humano, respectivamente, cada vez que se identifique la materialización del riesgo analizan  la pertinencia sobre la reprogramación en la próxima vigencia de la(s) actividad(es) del Plan Estratégico de Talento Humano no cumplidas.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reprograma la(s) actividad(es) no ejecutadas del Plan Estratégico de Talento Humano en la siguiente vigencia, en caso que aplique de acuerdo al resultados de los análisis al resp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7048843519999998E-3"/>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riesgo Posibilidad de afectación reputacional por quejas interpuestas por los/as servidores/as públicos/as de la entidad, debido a incumplimiento parcial de compromisos  en la ejecución de las actividades establecidas en el Plan Estratégico de Talento Humano"/>
    <s v="- Dirección de Talento Humano_x000a_- Profesional Especializado o Universitario de la Dirección de Talento Humano. _x000a_- Director(a) Técnico(a) de la Dirección de Talento Humano y Profesional Especializado o Universitari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Riesgo de Posibilidad de afectación reputacional por quejas interpuestas por los/as servidores/as públicos/as de la entidad, debido a incumplimiento parcial de compromisos  en la ejecución de las actividades establecidas en el Plan Estratégico de Talento Humano, actualizado."/>
    <d v="2023-12-13T00:00:00"/>
    <s v="_x000a_Análisis antes de controles_x000a_Establecimiento de controles_x000a_Evaluación de controles_x000a_"/>
    <s v="Se ajustó la valoración de la probabilidad frente a la frecuencia y número de veces en que se ejecutó la actividad clave asociada al riesgo en el último año. Así mismo, se ajustó la explicación de la valoración obtenida antes de controles._x000a_Se incorporaron nuevos controles detectivos y preventivos._x000a_Se ajustó la explicación de la valoración obtenida después de controles._x000a_"/>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Realizar la vinculación del talento humano de la Secretaría General de la Alcaldía Mayor de Bogotá, D.C., de miembros del Gabinete Distrital y Jefes de Oficina de Control Interno de las entidades del Distrito."/>
    <s v="-"/>
    <s v="-"/>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Dirección de Talento Huma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Gestión Organizacional indica que el(la) Director(a) Técnico(a) de la Dirección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Universitario responsable de su formulación para que adelante los ajustes a que haya lugar. De lo contrario, queda como evidencia correo electrónico o documentos de revisión del proyecto de Plan Anual de Vacantes y Plan de Previsión de Recursos Humanos. Tipo: Preventivo Implementación: Manual_x000a_- 2 El procedimiento (2211300-PR-221) Gestión Organizacional indica que el Profesional Especializado o Universitario de la Dirección de Talento Humano, autorizado(a) por el(la) Director(a) Técnico(a) de la Dirección de Talento Humano, cada vez que se va(n) a realizar nombramiento(s) de aspirante(s) a un empleo de la entidad verifica a través del formato Evaluación del Perfil (2211300-FT-809)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 aspirante al cargo vacante o la historia laboral de el(la) servidor(a) que aspira al nombramiento en un empleo de la Secretaría General de la Alcaldía Mayor de Bogotá, D.C. En caso de evidenciar observaciones, desviaciones o diferencias, se debe notificar a el(/a) servidor(a)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 Tipo: Preventivo Implementación: Manual_x000a_- 3 El procedimiento (2211300-PR-221) Gestión Organizacional indica que el Profesional Especializado o Universitario de la Dirección de Talento Humano o Técnico Operativo de la Dirección de Talento Humano, autorizado(a) por el(la) Director(a) Técnico(a) de la Dirección de Talento Humano, previo al nombramiento de un(a) aspirante a un empleo de la entidad verifica la completitud e idoneidad de los documentos soporte de la hoja de vida del/de la aspirante al cargo vacante, conforme a los requisitos definidos en el formato  Lista de Chequeo (4232000-FT-874). La(s) fuente(s) de información utilizadas es(son) los soportes allegados por el(la) aspirante a vinculación en la entidad y el formato Lista de Chequeo (4232000-FT-874). En caso de evidenciar observaciones, desviaciones o diferencias, se debe notificar a través de correo electrónico dirigido a el(la) aspirante a vincular para garantizar la completitud de los documentos o a la Oficina de Control Interno Disciplinario a través de Memorando (4233300-FT-011), en los casos en los que las observaciones estén relacionadas con la veracidad de los soportes allegados, para que se adelanten los trámites a que haya lugar. De lo contrario, queda como evidencia Lista de chequeo (4232000-FT-874) diligenciado, Hoja de Ruta - Novedad de Ingreso (4232000-FT-159) diligenciada. Tipo: Preventivo Implementación: Manual_x000a_- 4 El procedimiento (2211300-PR-221) Gestión Organizacional indica que el(la) Director(a) Técnico(a) de la Dirección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deberá dar alcance al informe sobre la gestión adelantada desde el procedimiento de Gestión Organizacional a través de correo electrónico. De lo contrario, queda como evidencia Acta subcomité de autocontrol (4201000-FT-281) que incluye el informe de la gestión adelantada desde el procedimiento de Gestión Organizaciona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 el(la) Director(a) Técnico(a) de la Dirección de Talento Humano, respectivamente, cada vez que se identifique la materialización del riesgo aplican las medidas que determine la Oficina de Control Disciplinario Interno y/o ente de control  frente a la materialización del riesgo &quot;Posibilidad de afectación reputacional por pé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0239999999999996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ctualizar mensualmente la información de la planta de personal de la entidad en la que se encuentran temas relacionados con: 1) ubicación de los(las) servidores(as) dentro de la planta de la entidad, 2) propósito y funciones esenciales de cada uno de los empleos que conforman la planta de la entidad y 3) vacantes definitivas y temporales de la planta de la entidad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x000a__x000a__x000a__x000a__x000a__x000a__x000a__x000a__x000a_"/>
    <s v="- Profesional Especializado o Universitario de la Dirección de Talento Humano._x000a_- Director(a) Técnico(a) de la Dirección de Talento Humano._x000a__x000a__x000a__x000a__x000a__x000a__x000a__x000a__x000a__x000a__x000a__x000a__x000a__x000a__x000a__x000a__x000a__x000a_"/>
    <s v="-"/>
    <s v="-"/>
    <s v="15/02/2024_x000a_15/02/2024_x000a__x000a__x000a__x000a__x000a__x000a__x000a__x000a__x000a__x000a__x000a__x000a__x000a__x000a__x000a__x000a__x000a__x000a_"/>
    <s v="31/12/2024_x000a_31/12/2024_x000a__x000a__x000a__x000a__x000a__x000a__x000a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 Dirección de Talento Humano_x000a_- Director(a) Técnico(a) de la Dirección de Talento Humano y Profesional Especializado o Universitario de la Dirección de Talento Humano._x000a__x000a__x000a__x000a__x000a__x000a__x000a__x000a_- Dirección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Riesg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ctualizado."/>
    <d v="2023-12-13T00:00:00"/>
    <s v="_x000a__x000a_Establecimiento de controles_x000a__x000a_Tratamiento del riesgo"/>
    <s v="Se ajustó la redacción de las actividades de control preventivo y detectivo._x000a_Se retiró control detectivo # 5 por encontrarse duplicado.._x000a_Se definieron acciones de tratamiento para la vigencia  2024."/>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Preparar y liquidar la nómina, aportes a seguridad social y parafiscales."/>
    <s v="-"/>
    <s v="-"/>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Dirección de Talento Humano"/>
    <s v="- Conflicto de intereses._x000a_- Desconocimiento de los principios y valores institucionales._x000a_- Amiguismo._x000a_- Abuso de los privilegios de acceso a la información para la liquidación de nómina por la solicitud y/o aceptación de dádivas_x000a_- Personal no calificado para el desempeño de las funciones del cargo.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 Horas extra: Validar autorización de horas extras emitida por la Subsecretaría Corporativa y Verificar cumplimiento de los requisitos del Formato. Incapacidad, Licencias de Maternidad y Paternidad: Verificar que sea expedida por la instancia competente de acuerdo con la normatividad vigente, que sea legible y que cumpla las demás condiciones de una incapacidad de acuerdo con lo establecido en la normatividad vigente en la materia. Ingreso: Verificar que el paquete de documentos aportado por el procedimiento de Gestión Organizacional para el ingreso de el(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 Primas Técnicas: Resolución donde se concede la prima técnica y se verifica la notificación en la base de datos de seguimiento de notificaciones. Vacaciones: Se revisa el formato de programación de vacaciones que esté totalmente diligenciado, se revisa que las fechas correspondan al período de vacaciones a disfrutar. Retiros: Se revisa el acto administrativo de renuncia o desvinculación. Licencias no remuneradas: Se revisa e ingresa la información del acto administrativo que concede la licencia. Encargos Se revisa el acto administrativo y el acta de posesión (Desde el procedimiento de Gestión de Nómina solo se ingresan al Sistema de Personal y Nómina PERNO los encargos que modifican la asignación básica salarial de el(la) servidor(a) encargado(a)). Interrupción de Encargo: Se verifica el acto administrativo que genera la interrupción del encargo y por ende la variación en los conceptos de nómina. Deducibles retenciones en la fuente: Se revisa formato que se tiene para deducción de dependientes y los anexos según el caso: * Crédito hipotecario se revisa el certificado emitido por el banco. * Medicina Prepagada o Plan complementarios: se revisa el certificado emitido por la Entidad competente. _x000a_Cambio de cuenta bancaria: se revisa el certificado emitido por el banco y aportado por el servidor público. Libranza, AFC, AVP, embargos, afiliaciones cooperativas, Medicina Prepagada: Una vez recibida la solicitud, revisa la capacidad de descuento, que la entidad operadora tenga código interno para entidad operadora de libranzas, el embargo oficio del juzgad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el Profesional Especializado o Universitario de Talento Humano encargado del ingreso de las novedades, las registra en el documento de la novedad correspondiente y realiza los ajustes. De lo contrario, quedan las siguientes evidencias de acuerdo con la novedad registrada: Horas extra: Resolución horas extras archivadas en nómina de cada mes. Incapacidad: Resoluciones de incapacidades archivadas en nómina de cada mes. Ingreso: Hoja de Ruta- Novedad de Ingreso (4232000-FT-159), con el VoBo del Profesional que revisa el ingreso, que es adicionada a la historia laboral de los(las) servidores(as) públicos(as) que ingresan a la entidad y la posición en el Sistema de Personal y Nómina Perno. Primas Técnicas: Resolución (4203000-FT-997) prima técnica. Vacaciones: Resolución vacaciones reconocidas archivadas en la nómina de cada mes. Retiros: Resolución (4203000-FT-997) de retiro. Licencia no remunerada: Resolución (4203000-FT-997) por la cual se concede una licencia no remunerada. Encargos: Resolución (4203000-FT-997) por medio de la cual se hace un encargo a un(a) servidor(a). Interrupción de Encargo: Resolución (4203000-FT-997) por la cual se da por terminado un encargo a un/(a) servidor(a). Deducibles retenciones en la fuente: Radicado del Sistema de Gestión Documental. Cambio de cuenta bancaria: Correo electrónico remitido a la Subdirección Financiera con los soportes. Novedades de Libranza, AFC: Oficios de solicitud y aprobación, así como registros de consignación de AFC, APV y embargos archivados en la serie documental Nómina y Tipo documental Libranzas en el archivo de la entidad. Tipo: Preventivo Implementación: Manual_x000a_- 2 El procedimiento (2211300-PR-177) Gestión de Nómina indica que el Profesional Universitario de la Dirección de Talento Humano encargado de la revisión de la nómina, autorizado(a) por el(la) Director(a) Técnico(a) de la Dirección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Reclamación de nómina (4232000-FT-143), Planilla de horas extras y recargos (4232000-FT-167), Hoja de Ruta - Novedad de Ingreso (4232000-FT-159), Programación de vacaciones (4232000-FT-141), Permisos y Licencias (4232000-FT-174) y los informes en el sistema de personal y nómina - PERNO. En caso de evidenciar observaciones, desviaciones o diferencias, se debe enviar correo electrónico a soporte de Oficina de Tecnologías de la Información y Comunicaciones - OTIC o al Profesional Especializado o Universitario de la Dirección de Talento Humano encargado de ingresar la novedad dependiendo del tipo de ajuste requerido conforme a las novedades ingresadas en el sistema de personal y nómina - PERNO. De lo contrario, queda como evidencia el Informe de pre-nómina confrontado con las diversas novedades que afectan la liquidación de la nómina procesada. Tipo: Preventivo Implementación: Manual_x000a_- 3 El procedimiento (2211300-PR-177) Gestión de Nómina indica que el Profesional Universitario de la Dirección de Talento Humano, autorizado(a) por el(la) Director(a) Técnico(a) de la Dirección de Talento Humano, mensualmente coteja los valores totales de la nómina y de las planillas de autoliquidación garantizando que estos estén contenidos dentro de los recursos del presupuesto aprobado para el mes.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Universitarios de la Dirección de Talento Humano encargados tanto del ingreso de las novedades, como de la revisión de la nómina para que se hagan los ajustes a que haya lugar. De lo contrario, quedan como evidencia el(los) Memorando (4233300-FT-011) por medio del (los) cual(es) se solicita Certificado de Registro Presupuestal - CRP a la Subdirección Financiera con soportes que evidencian igualdad en los valores a dispersar bajo el concepto de nómina. Tipo: Preventivo Implementación: Manual_x000a_- 4 El procedimiento (2211300-PR-221) Gestión Organizacional indica que el Profesional Especializado o Universitario de la Dirección de Talento Humano, autorizado(a) por el(la) Director(a) Técnico(a) de la Dirección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Prima Técnica (4232000-FT-169) y comunicación remitida con la solicitud de incremento. En caso de evidenciar observaciones, desviaciones o diferencias, se debe notificar a el(la) peticionario(a) a través de acto administrativo Resolución (4203000-FT-997) por la cual no se reconoce - incrementa una prima técnica nivel profesional o asesor o directivo y una comunicación Memorando (4233300-FT-011) dirigida a el(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Resolución (4203000-FT-997) por la cual no se hace incremento una prima técnica nivel profesional o asesor o directivo. Tipo: Preventivo Implementación: Manual_x000a_- 5 El procedimiento (2211300-PR-177) Gestión de Nómina indica que el(la) Director(a) Técnico(a) de la Dirección de Talento Humano, autorizado(a) por el(la) Subsecretario(a) Corporativo(a), mensualmente revisa y firma el reporte de nómina definitivo generado desde el sistema de personal y nómina - PERNO, para ser socializado al (a la)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la Dirección de Talento Humano y el(la) Subsecretario(a) Corporativo(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del Talento Humano indica que el(la) Director(a) Técnico(a) de la Dirección de Talento Humano o quien se designe por competencia, autorizado(a) por el  Manual Específico de Funciones y Competencias Laborales y por el(la) Director(a) Técnico(a) de la Dirección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 Tipo: Correctivo Implementación: Manual_x000a_- 2 El mapa de riesgos del proceso de Gestión del Talento Humano indica que el(la) Director(a) Técnico(a) de la Dirección de Talento Humano y Profesional Especializado o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Disciplinario Intern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 3 El mapa de riesgos del proceso de Gestión del Talento Humano indica que el Profesional Especializado o Universitario de la Dirección de Talento Humano, autorizado(a) por el Manual Específico de Funciones y Competencias Laborales, cada vez que se identifique la materialización del riesgo realiza el requerimiento a el(la) servidor(a) sobre la devolución del dinero adicional reconocido en los pagos de nómina  y las demás acciones a que haya lugar para efectiva la recuperación del diner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Realizar trimestralmente la reprogramación del Plan Anual de Caja con el propósito de proyectar los recursos requeridos para el pago de las nóminas de los(as) servidores(as) de la Entidad._x000a__x000a__x000a__x000a__x000a__x000a__x000a__x000a__x000a__x000a__x000a__x000a__x000a__x000a__x000a__x000a__x000a__x000a__x000a_"/>
    <s v="- Profesional Especializado o Universitario de la Dirección de Talento Humano._x000a__x000a__x000a__x000a__x000a__x000a__x000a__x000a__x000a__x000a__x000a__x000a__x000a__x000a__x000a__x000a__x000a__x000a__x000a_"/>
    <s v="-"/>
    <s v="-"/>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 el requerimiento a el(la) servidor(a) sobre la devolución del dinero adicional reconocido en los pagos de nómina y las demás acciones a que haya lugar para efectiva la recuperación del dinero._x000a__x000a__x000a__x000a__x000a__x000a_- Actualizar 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 Dirección de Talento Humano_x000a_- Director(a) Técnico(a) de la Dirección de Talento Humano o quien se designe por competencia._x000a_- Director(a) Técnico(a) de la Dirección de Talento Humano y Profesional Especializado o Universitario de la Dirección de Talento Humano._x000a_- Director(a) Técnico(a) de la Dirección de Talento Humano._x000a__x000a__x000a__x000a__x000a__x000a_- Dirección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Riesg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s v="-"/>
    <s v="-"/>
    <s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x v="0"/>
    <s v="Ejecución y administración de procesos"/>
    <s v="Dirección de Talento Humano"/>
    <s v="- Aplicación errónea en algunos casos  de criterios o instrucciones para la realización de actividades._x000a_- Fallas en la realización de seguimiento a las acciones planeadas._x000a_- Baja participación de los(as) servidores(as) en las actividades ejecutadas desde los planes que conforman el Plan Estratégico de Talento Humano._x000a_- Deficiencias en los procesos de divulgación de los lineamientos normativos, procedimentales y técnicos a que hay lugar en materia de gestión de talento humano.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4232000-PR-372) Gestión de Peligros, Riesgos y Amenazas indica que el Profesional Universitario de Talento Humano, autorizado(a) por el(la) Director(a) Técnico(a) de la Dirección de Talento Humano, anualmente o cada que se presente un cambio normativo verifica la expedición de normatividad en materia de seguridad y salud en el trabajo que impactan al Sistema de Gestión de Seguridad y Salud en el Trabajo. La(s) fuente(s) de información utilizadas es(son) las normas expedidas tanto por Gobierno Nacional como Distrital en materia de seguridad y salud en el trabajo. En caso de evidenciar observaciones, desviaciones o diferencias, en las que la entidad venga incurriendo frente a nuevas disposiciones normativas, el Profesional Universitario de la Dirección de Talento Humano notifica a través de correo electrónico al(la) Director(a) Técnico(a) de la Dirección de Talento Humano, para realizar los ajustes a que haya lugar desde el Sistema de Gestión de Seguridad y Salud en el Trabajo y actualiza la Matriz Legal del Seguridad y Salud en el Trabajo. De lo contrario, queda como evidencia la Matriz Legal de Seguridad y Salud en el Trabajo actualizada. Tipo: Preventivo Implementación: Manual_x000a_- 2 El procedimiento (2211300-PR-166) Gestión de la Salud indica que el Profesional Universitario de la Dirección de Talento Humano, autorizado(a) por el(la) Director(a) Técnico(a) de la Dirección de Talento Humano, cuatrimestralmente verifica el cumplimiento de las recomendaciones y restricciones medicas generadas por parte del médico tratante a los(las) servidores(as) de la entidad. La(s) fuente(s) de información utilizadas es(son) las restricciones y recomendaciones médicas generadas por el médico tratante a los(las) servidores(as) de la entidad. En caso de evidenciar observaciones, desviaciones o diferencias, el Profesional Universitario de la Dirección de Talento Humano las registra en el formato Acta (4233300-FT-008) del desarrollo de la verificación al cumplimiento de las recomendaciones y restricciones médicas a través de las Mesas Laborales y realiza solicitud de cumplimiento de la recomendación o restricción médica a el(la) servidora(a) a través de Memorando (4233300-FT-011). De lo contrario, queda como evidencia registro en el Acta (4233300-FT-008) con el desarrollo de la verificación al cumplimiento de las recomendaciones y restricciones médicas a través de las Mesas Laborales. Tipo: Preventivo Implementación: Manual_x000a_- 3 El procedimiento (2211300-PR-166) Gestión de la Salud indica que el Profesional Universitario de la Dirección de Talento Humano, autorizado(a) por el(la) Director(a) Técnico(a) de la Dirección de Talento Humano, cuatrimestralmente verifica estado y evolución de los casos de salud vigentes en la entidad. La(s) fuente(s) de información utilizadas es(son) la Base de datos de seguimiento a enfermedades de origen común y laboral, Notificación de Incidentes (4232000-FT-1053) e Investigación de Incidentes y Accidentes de Trabajo (4232000-FT-1043). En caso de evidenciar observaciones, desviaciones o diferencias, el Profesional Universitario de Talento Humano las registra en el Acta (4233300-FT-008) con el desarrollo de la verificación de los casos de salud a través de las Mesas Laborales y realiza la notificación a la instancia competente (ARL o EPS) según corresponda a través de correo electrónico o de Oficio (4233300-FT-012). De lo contrario, queda como evidencia registro Acta con el desarrollo de la verificación de los casos de salud a través de las Mesas Laborales. Tipo: Preventivo Implementación: Manual_x000a_- 4 El procedimiento 4232000-PR-372 Gestión de Peligros, Riesgos y Amenazas indica que el Profesional Universitario de la Dirección de Talento Humano con apoyo de la Aseguradora de Riesgos Laborales – ARL, autorizado(a) por el(la) Director(a) Técnico(a) de la Dirección de Talento Humano, anualmente verifica, a través de la autoevaluación sobre el cumplimiento de los estándares mínimos del Sistema de Gestión de Seguridad y Salud en el Trabajo. La(s) fuente(s) de información utilizadas es(son) la normatividad vigente en materia de Salud y Seguridad en el Trabajo. En caso de evidenciar observaciones, desviaciones o diferencias, el Profesional Universitario de la Dirección de Talento Humano debe establecer acciones a través del formato Plan de mejoramiento (4232000-FT-1276) sobre el resultado de la autoevaluación de los estándares mínimos del SG-SST, enfocado en la corrección de las desviaciones y diferencias identificadas y registrarlas en el informe de resultados de la evaluación de los estándares mínimos del Sistema de Gestión de Seguridad y Salud en el Trabajo, para socializarlas con e(la) Directora(a) Técnico(a) de Talento Humano a través de correo electrónico. De lo contrario, queda como evidencia informe de resultados de la evaluación de los estándares mínimos del Sistema de Gestión de Seguridad y Salud en el Trabajo. Tipo: Detectivo Implementación: Manual_x000a_- 5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del Talento Humano indica que el Profesional Universitario de la Dirección de Talento Humano, autorizado(a) por el(la) Directora(a) Técnico(a) de la Dirección de Talento Humano, cada vez que se identifique la materialización del riesgo formula plan de acción para mitigar el incumplimiento legal en la implementación de los estándares mínimos del Sistema de Gestión y Seguridad y Salud en el Trabajo. Tipo: Correctivo Implementación: Manual_x000a_- 2 El mapa de riesgos del proceso de Gestión del Talento Humano indica que el Profesional Universitario de la Dirección de Talento Humano, autorizado(a) por el(la) Directora(a) Técnico(a) de la Dirección de Talento Humano, cada vez que se identifique la materialización del riesgo implementa las acciones formuladas para la mitigación al incumplimiento legal en la implementación de los estándares mínimos del Sistema de Gestión y Seguridad y Salud en el Trabaj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4.2335999999999999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en el informe de monitoreo a la Oficina Asesora de Planeación._x000a_- Reportar al(la) a la directora(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riesgo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s v="- Dirección de Talento Humano_x000a_- Profesional Universitario de la Dirección de Talento Humano. _x000a_- Profesional Universitario de la Dirección de Talento Humano. _x000a_- Profesional Universitario de la Dirección de Talento Humano. _x000a__x000a__x000a__x000a__x000a__x000a_- Dirección de Talento Humano"/>
    <s v="- Reporte de monitoreo indicando la materialización del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Riesgo de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 actualizado."/>
    <d v="2023-12-13T00:00:00"/>
    <s v="_x000a__x000a_Establecimiento de controles_x000a_Evaluación de controles_x000a_"/>
    <s v="Se ajustó en la redacción de las actividades de control de tipo preventivo y detectivo, así mismo, la frecuencia del control preventivo 1.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s relaciones laborales colectivas e individuales entre los servidores(as) públicos(as) y la Entidad."/>
    <s v="-"/>
    <s v="-"/>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Dirección de Talento Humano"/>
    <s v="- Fallas en la realización de seguimiento a las acciones planeadas._x000a_- Personal no calificado para el desempeño de las funciones de algunos cargo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Menor (2)"/>
    <s v="Menor (2)"/>
    <s v="Leve (1)"/>
    <s v="Leve (1)"/>
    <s v="Leve (1)"/>
    <s v="Leve (1)"/>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74) Gestión de Relaciones Laborales indica que el(la) Secretario(a) General o quienes este(a) designe por competencia, autorizado(a) por el Manual Específico de Funciones y Competencias Laborales, de acuerdo con la periodicidad que se pacte en el Acuerdo Laboral anterior verifica la pertinencia y el alcance de los compromisos a adquirir en la mesa de negociación celebrada con las organizaciones sindicales.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 y Acta de acuerdos y no acuerdos laborales. Tipo: Preventivo Implementación: Manual_x000a_- 2 El procedimiento 2211300-PR-174 - Gestión de Relaciones Laborales indica que el Profesional Especializado o Universitario de la Dirección de Talento Humano con el acompañamiento y la supervisión del(la) Director(a) Técnico(a) de la Dirección de Talento Humano, autorizado(a) por el(la) Secretario(a) General y el(la) Subsecretario(a) Corporativa, cada vez que lo determinen las autoridades pertinentes (Secretario(a) General, Subsecretario(a) Corporativo(a),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Resolución (4203000-FT-997) expedidos en el marco al cumplimiento de lo establecido en el acuerdo laboral. En caso de evidenciar observaciones, desviaciones o diferencias, se debe notificar a través de correo electrónico a el(la) Secretario(a) General, al (a la) Subsecretario(a) Corporativa(a) y al (a la) Director(a) Técnico(a) de la Dirección de Talento Humano. De lo contrario, queda como evidencia acta de reunión en la que quedan registrados los resultados del seguimiento a la implementación de lo acordad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Talento Humano indica que el(la) Secretario(a) General, el(la) Subsecretario(a) Corporativo(a) y el(la) Director(a) Técnico(a) de la Dirección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Tipo: Correctivo Implementación: Manual_x000a_- 2 El mapa de riesgos del proceso de Gestión del Talento Humano indica que el(la) Director(a) Técnico(a) de la Dirección de Talento Humano y el Profesional Especializado o Universitario de la Dirección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adecuados y la calificación de los criterios es satisfactoria, ubicando el riesgo en la escala de probabilidad má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riesgo Posibilidad de afectación reputacional por pérdida de confianza por parte de los/as trabajadores/as y las organizaciones sindicales, debido a incumplimiento parcial de compromisos durante la ejecución de la estrategia para la atención individual y colectivas de trabajo"/>
    <s v="- Dirección de Talento Humano_x000a_- Profesional Especializado o Universitario de la Dirección de Talento Humano._x000a_- Secretario(a) General, el(la) Subsecretario(a) Corporativo(a) y el(la) Director(a) Técnico de la Dirección de Talento Humano._x000a_- Director(a) Técnico(a) de la Dirección de Talento Humano y Profesional Especializado o Universitario de la Dirección de Talento Humano._x000a__x000a__x000a__x000a__x000a__x000a_- Dirección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actualizado."/>
    <d v="2023-12-13T00:00:00"/>
    <s v="_x000a_Análisis antes de controles_x000a_Establecimiento de controles_x000a__x000a_"/>
    <s v="Se ajustó la valoración de la probabilidad frente al número de veces en que se ejecutó la actividad clave asociada al riesgo en el último año. Así mismo, se ajustó la explicación de la valoración obtenida antes de controles._x000a_Se ajustó en la redacción de las actividades de control preventivo y detectivo."/>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Gestionar la modalidad laboral de teletrabajo."/>
    <s v="-"/>
    <s v="-"/>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Dirección de Talento Humano"/>
    <s v="- Fallas en la realización de seguimiento a las acciones planeadas._x000a_- Desconocimiento de esta modalidad laboral y los beneficios que tiene para los individuos y las entidades_x000a_- Fallas en la revisión de las solicitudes allegadas al proceso de Gestión del Talento Humano, frente a los marcos normativos y procedimentales aplicables._x000a__x000a__x000a__x000a__x000a__x000a__x000a_"/>
    <s v="- Cambios en la normatividad en materia en materia de gestión del talento humano que generen posibles desactualizaciones en los procedimientos y protocolos adoptados en la materia_x000a__x000a__x000a__x000a__x000a__x000a__x000a__x000a__x000a_"/>
    <s v="- Afectación en la imagen institucional al no verse promovido el teletrabajo como una modalidad laboral.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Sin asociación"/>
    <s v="No aplica"/>
    <s v="Baja (2)"/>
    <n v="0.4"/>
    <s v="Leve (1)"/>
    <s v="Menor (2)"/>
    <s v="Leve (1)"/>
    <s v="Leve (1)"/>
    <s v="Leve (1)"/>
    <s v="Leve (1)"/>
    <s v="Menor (2)"/>
    <n v="0.4"/>
    <s v="Moderado"/>
    <s v="El proceso estima que el riesgo se ubica en una zona moderada, debido a que la frecuencia con la que se realizó la actividad clave asociada al riesgo se presentó 4 vez en el último año, sin embargo, ante su materialización, podrían presentarse efectos significativos, en la imagen de la entidad a nivel local."/>
    <s v="- 1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 y validar, por parte de la Mesa Técnica de Apoyo en Teletrabajo, si hay lugar a la terminación del reconocimiento como teletrabajador(a) a el(a) servidor(a) público(a,) acción que debe quedar registrada en el Acta (4233300-FT-008) de la sesión de la Mesa Técnica de Apoyo en Teletrabajo. De lo contrario, queda como evidencia el registro Seguimiento Teletrabajo (4232000-FT-1167). Tipo: Preventivo Implementación: Manual_x000a_- 2 El procedimiento (2211300-PR-221) Gestión Organizacional indica que el(la) Director(a) Técnico(a) de Talento Humano, autorizado(a) por el  Manual Específico de Funciones y Competencias Laborales, bimestralmente revisa el estado de la ejecución de las actividades desarroll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Gestión Organizacional (2211300-PR-221). En caso de evidenciar observaciones, desviaciones o diferencias, el Profesional Especializado o Universitario responsable de su proyección deberá dar alcance al informe sobre la gestión adelantada desde el procedimiento de Gestión Organizacional a través de correo electrónico. De lo contrario, queda como evidencia el Acta subcomité de autocontrol (4201000-FT-281) que incluye el informe de la gestión adelantada desde el procedimiento de Gestión Organizacional. Tipo: Detectivo Implementación: Manual_x000a_- 3 El procedimiento (2211300-PR-221) Gestión Organizacional indica que el Profesional Especializado o  Universitario de la Dirección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Seguimiento Teletrabajo (4232000- FT-1167). La(s) fuente(s) de información utilizadas es(son) normatividad que regula la modalidad de teletrabajo y el formato Seguimiento Teletrabajo (4232000- FT-1167). En caso de evidenciar observaciones, desviaciones o diferencias, se debe dejar evidencia en el formato Seguimiento Teletrabajo (4232000-FT-1167) y validar, por parte de la Mesa Técnica de Apoyo en Teletrabajo, si hay lugar a la terminación del reconocimiento como teletrabajador(a) a el(la) servidor(a) público(a), acción que debe quedar registrada en el Acta (4233300-FT-008) de la sesión de la Mesa Técnica de Apoyo en Teletrabajo. De lo contrario, queda como evidencia el registro Seguimiento Teletrabajo (4232000-FT-1167).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determina las acciones a realizar y nuevas fechas para dar cumplimiento a la(s) actividad(es), relacionada(s) con la gestión del teletrabajo en la entidad, que presente(n) incumplimiento. Tipo: Correctivo Implementación: Manual_x000a_- 2 El mapa de riesgos del proceso de Gestión del Talento Humano indica que el Profesional Especializado o Universitario de la Dirección de Talento Humano, autorizado(a) por el(la) Director(a) Técnico(a) de la Dirección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e(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riesgo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 Dirección de Talento Humano_x000a_- Profesional Especializado o Universitario de la Dirección de Talento Humano._x000a_- Profesional Especializado o Universitario de la Dirección de Talento Humano._x000a_- Profesional Especializado o Universitario de la Dirección de Talento Humano._x000a__x000a__x000a__x000a__x000a__x000a_- Dirección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actualizado."/>
    <d v="2023-12-13T00:00:00"/>
    <s v="_x000a_Análisis antes de controles_x000a_Establecimiento de controles_x000a_Evaluación de controles_x000a_"/>
    <s v="Se ajustó la explicación de la valoración obtenida antes de controles._x000a_Se ajustó en la redacción de las actividades de control preventivo, detectivo y correctivo._x000a_Se ajustó la explicación de la valoración obtenida después de controles."/>
    <m/>
    <m/>
    <m/>
    <m/>
    <m/>
    <m/>
    <m/>
    <m/>
    <m/>
    <m/>
    <m/>
    <m/>
    <m/>
    <m/>
    <m/>
    <m/>
    <m/>
    <m/>
    <m/>
    <m/>
    <m/>
    <m/>
    <m/>
    <m/>
    <m/>
    <m/>
    <m/>
    <m/>
    <m/>
    <m/>
    <m/>
    <m/>
    <m/>
  </r>
  <r>
    <x v="10"/>
    <s v="Gestionar el capital humano de la Secretaría General, y vincular y administrar el Gabinete distrital y jefes de Control interno mediante la implementación del Plan Estratégico de Talento Humano para la Secretaría General y el trámite de situaciones administrativas con el propósito de fortalecer el sentido de pertenencia y contribuir a la calidad de vida del talento humano de la entidad."/>
    <s v="Inicia con la vinculación del talento humano de la Secretaría General de la Alcaldía Mayor de Bogotá, D.C., los miembros del Gabinete Distrital y Jefes de Oficina de Control Interno de las entidades del Distrito, continúa con el desarrollo del talento humano y gestión de situaciones administrativas y finaliza con el retiro de los mismos."/>
    <s v="Director(a) de Talento Humano"/>
    <s v="Apoyo"/>
    <s v="Ejecutar las actividades del Sistema de Gestión de la Seguridad y Salud en el Trabajo."/>
    <s v="-"/>
    <s v="-"/>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Dirección de Talento Humano"/>
    <s v="- Deficiencias en la administración (custodio, uso y manejo) de los elementos dispuestos para la atención de emergencias en las distintas sedes de la entidad._x000a_- Amiguismo._x000a_- Desconocimiento de los principios y valores institucionales._x000a__x000a__x000a__x000a__x000a__x000a__x000a_"/>
    <s v="- Presiones o motivaciones individuales, sociales o colectivas, que inciten a la realizar conductas contrarias al deber ser._x000a__x000a__x000a__x000a__x000a__x000a__x000a__x000a__x000a_"/>
    <s v="- Pérdida de credibilidad hacia la entidad de parte de los(as) servidores(as), colaboradores(as) y ciudadanos(as)._x000a_- Detrimento patrimonial._x000a_- Investigaciones disciplinarias._x000a_- Generación de reprocesos y desgaste administrativo.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Sin asociación"/>
    <s v="No aplica"/>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32000-PR-372) Gestión de Peligros, Riesgos y Amenazas indica que el Profesional Universitario o Técnico Operativo de Talento Humano, autorizado(a) por Director(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e inspección de elementos de botiquín_x0009_(4232000-FT-1281) que contiene la lista de productos que conforman un botiquín, de acuerdo con la normatividad aplicable. En caso de evidenciar observaciones, desviaciones o diferencias, el Profesional Universitario de Talento Humano registra la novedad en el formato Entrega e inspección de elementos de botiquín (4232000-FT-1281) y gestiona la completitud de los elementos que conforman el botiquín, para hacer la posterior entrega de estos. De lo contrario, se registra la conformidad de la entrega del botiquín en el formato Entrega e inspección de elementos de botiquín (4232000-FT-1281) que contiene la lista de productos que conforman un botiquín, de acuerdo con la normatividad aplicable, firmado tanto por el Profesional Universitario o Técnico Operativo de Talento Humano que ejerce la entrega y por el responsable de la custodia del botiquín en la sede. Tipo: Preventivo Implementación: Manual._x000a_- 2 El procedimiento (4232000-PR-372) Gestión de Peligros, Riesgos y Amenazas indica que el Profesional Universitario o Técnico Operativo de la Dirección de Talento Humano, autorizado(a) por el(la) Director(a) Técnico(a) de la Dirección de Talento Humano, cuatrimestralmente, y de acuerdo al cronograma definido para la vigencia, verifica, utilizando el formato Entrega e inspección de elementos de botiquín (4232000-FT-1281), la completitud e idoneidad de los productos contenidos en los botiquines ubicados en las diferentes sedes de la entidad. La(s) fuente(s) de información utilizadas es(son) la normatividad vigente aplicable a los botiquines y el formato Entrega e inspección de elementos de botiquín_x0009_(4232000-FT-1281), que contiene lista de productos que conforman un botiquín de acuerdo con la normatividad aplicable. En caso de evidenciar observaciones, desviaciones o diferencias, el Profesional Universitario de la Dirección de Talento Humano registra la novedad en el formato Entrega e inspección de elementos de botiquín (4232000-FT-1281) y posterior realiza el reporte de la novedad a través de Memorando (4233300-FT-011) al líder de la sede en la que se identificó novedad y/o desviación en el(los) botiquín(es). De lo contrario, queda como evidencia el registro de la conformidad del contenido de los botiquines en el formato Entrega e inspección de elementos de botiquín (4232000-FT-1281). Tipo: Detectivo Implementación: Manual_x000a_- 3 El procedimiento (4232000-PR-372) Gestión de Peligros, Riesgos y Amenazas indica que el Profesional Especializado o Universitario de la Dirección de Talento Humano, autorizado(a) por el(la) Director(a) Técnico(a) de la Dirección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Acta subcomité de autocontrol (4201000-FT-281) y notificar a el la) Director(a) Técnico(a) de la Dirección de Talento Humano a través del subcomité de autocontrol de la dependencia. De lo contrario, queda como evidencia Acta subcomité de autocontrol (4201000-FT-281), que incluye el informe de Plan de Seguridad y Salud en el Trabaj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l Talento Humano indica que el Profesional Universitario de la Dirección de Talento Humano, autorizado(a) por el(la) Director(a) Técnico(a) de la Dirección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Tipo: Correctivo Implementación: Manual_x000a_- 2 El mapa de riesgos del proceso de Gestión del Talento Humano indica que el(la) Director(a) Técnico(a) de la Dirección de Talento Humano y el Profesional Universitario de la Dirección de Talento Humano, autorizado(a) por el Manual Específico de Funciones y Competencias Laborales y por el(la) Director(a) Técnico(a) de la Dirección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finir y realizar seguimiento al cronograma 2024 para la realización de la  verificación de la completitud e idoneidad de los productos contenidos en los botiquines de las sedes de la Secretaría General de la Alcaldía Mayor de Bogotá, D.C._x000a__x000a__x000a__x000a__x000a__x000a__x000a__x000a__x000a__x000a__x000a__x000a__x000a__x000a__x000a__x000a__x000a__x000a__x000a_"/>
    <s v="- Profesional Universitario de la Dirección de Talento Humano._x000a__x000a__x000a__x000a__x000a__x000a__x000a__x000a__x000a__x000a__x000a__x000a__x000a__x000a__x000a__x000a__x000a__x000a__x000a_"/>
    <s v="-"/>
    <s v="-"/>
    <s v="15/02/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 Dirección de Talento Humano_x000a_- Profesional Universitario de la Dirección de Talento Humano. _x000a_- Director(a) Técnico(a) de la Dirección de Talento Humano y Profesional Universitario de la Dirección de Talento Humano._x000a__x000a__x000a__x000a__x000a__x000a__x000a_- Dirección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Riesg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ctualizado."/>
    <d v="2023-12-13T00:00:00"/>
    <s v="_x000a__x000a_Establecimiento de controles_x000a__x000a_Tratamiento del riesgo"/>
    <s v="Se ajustó la redacción de las actividades de control preventivo y detectivo._x000a_Se definió acción de tratamiento para la vigencia  2024."/>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ejecutar, orientar y divulgar las acciones de Comunicación Corporativa de la entidad."/>
    <s v="-"/>
    <s v="-"/>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x v="0"/>
    <s v="Ejecución y administración de procesos"/>
    <s v="Oficina Consejería de Comunicaciones"/>
    <s v="- Respuestas a temáticas emergentes no previsibles dentro de la planeación de comunicaciones._x0009__x000a__x000a_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Menor (2)"/>
    <s v="Menor (2)"/>
    <s v="Menor (2)"/>
    <s v="Menor (2)"/>
    <s v="Menor (2)"/>
    <s v="Menor (2)"/>
    <n v="0.4"/>
    <s v="Moderado"/>
    <s v="El proceso estima que el riesgo se ubica en una zona moderada, debido a que la frecuencia con la que se realizó la actividad clave asociada al riesgo se presentó 1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 Tipo: Preventivo Implementación: Manual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 Tipo: Preventivo Implementación: Manual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 Tipo: Detectivo Implementación: Manual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Estratégica de Comunicación e Información indica que el(la) asesor(a) del Secretario(a) General en temas de Comunicaciones, autorizado(a) por el líder de este proceso, cada vez que se identifique la materialización del riesgo, solicita a las dependencias la información para consolidar el Plan de Comunicaciones. Tipo: Correctivo Implementación: Manual_x000a_- 2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structura el Plan de Comunicaciones. Tipo: Correctivo Implementación: Manual_x000a_- 3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divulga el Plan de Comunicaciones. Tipo: Correctivo Implementación: Manual_x000a_- 4 El mapa de riesgos del proceso Gestión Estratégica de Comunicación e Información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265625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riesgo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s v="-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a_- Comunicaciones escritas._x000a_- Plan de Comunicaciones._x000a_- Estrategia de divulgación del Plan de Comunicaciones, implementada._x000a_- Campañas del Plan de Comunicaciones ejecutadas y reporte del Plan de Acción Institucional._x000a__x000a__x000a__x000a__x000a_-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divulgar contenidos informativos y/o periodísticos relacionados con la gestión de la Administración Distrital a través del Ecosistema Digital de la Alcaldía Mayor de Bogotá."/>
    <s v="-"/>
    <s v="-"/>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x v="0"/>
    <s v="Ejecución y administración de procesos"/>
    <s v="Oficina Consejería de Comunicaciones"/>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edia (3)"/>
    <n v="0.6"/>
    <s v="Leve (1)"/>
    <s v="Mayor (4)"/>
    <s v="Menor (2)"/>
    <s v="Menor (2)"/>
    <s v="Lev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 Tipo: Preventivo Implementación: Manual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Preventivo Implementación: Manual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 Tipo: Correctivo Implementación: Manual_x000a_- 2 El mapa de riesgos del proceso Gestión Estratégica de Comunicación e Información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 Tipo: Correctivo Implementación: Manual_x000a_- 3 El mapa de riesgos del proceso Gestión Estratégica de Comunicación e Información indica que los profesionales de la Oficina Consejería de Comunicaciones (prensa y redes sociales), autorizado(a) por el líder de este proceso, cada vez que se identifique la materialización del riesgo, publica la información en las plataformas digital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riesgo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s v="-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_x000a_- Información desactivada de las plataformas digitales_x000a_- Información ajustada para publicación_x000a_- Información publicada nuevamente en las plataformas digitales._x000a__x000a__x000a__x000a__x000a__x000a_-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9_,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revisar, ejecutar y divulgar las acciones de comunicación hacia la ciudadanía.  _x000a_Fase (actividad): Desconocimiento de los intereses comunicacionales del ciudadano que genere barreras de identificación y comprensión de mensajes."/>
    <s v="-"/>
    <s v="-"/>
    <s v="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x v="0"/>
    <s v="Ejecución y administración de procesos"/>
    <s v="Oficina Consejería de Comunicaciones"/>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 Inconformidad de la ciudadanía con la información que se presenta de la gestión del distrito._x000a_- La administración distrital no logra comunicar de manera eficiente y localizada sus acciones de gobierno.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16. Paz, justicia e instituciones sólidas"/>
    <s v="7867 Generación de los lineamientos de comunicación del Distrito para construir ciudad y ciudadanía"/>
    <s v="Baja (2)"/>
    <n v="0.4"/>
    <s v="Leve (1)"/>
    <s v="Mayor (4)"/>
    <s v="Leve (1)"/>
    <s v="Lev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 Tipo: Preventivo Implementación: Manual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 Tipo: Preventivo Implementación: Manual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 Tipo: Preventivo Implementación: Manual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 Tipo: Preventivo Implementación: Manual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 Tipo: Correctivo Implementación: Manual_x000a_- 2 El mapa de riesgos del proceso Gestión Estratégica de Comunicación e Información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 Tipo: Correctivo Implementación: Manual_x000a_- 3 El mapa de riesgos del proceso Gestión Estratégica de Comunicación e Información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riesgo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s v="-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Oficina Consejería de Comunicaciones"/>
    <s v="- Reporte de monitoreo indicando la materialización del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Riesgo de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Adelantar las actividades necesarias para la publicación de información en los portales y micrositios web de la Secretaría General."/>
    <s v="-"/>
    <s v="-"/>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x v="0"/>
    <s v="Ejecución y administración de procesos"/>
    <s v="Oficina Consejería de Comunicaciones"/>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Sin asociación"/>
    <s v="No aplica"/>
    <s v="Media (3)"/>
    <n v="0.6"/>
    <s v="Leve (1)"/>
    <s v="Moderado (3)"/>
    <s v="Moderado (3)"/>
    <s v="Moderado (3)"/>
    <s v="Moderado (3)"/>
    <s v="Moderado (3)"/>
    <s v="Moderado (3)"/>
    <n v="0.6"/>
    <s v="Moderado"/>
    <s v="El proceso estima que el riesgo se ubica en una zona moderada, debido a que la frecuencia con la que se realizó la actividad clave asociada al riesgo se presentó 11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 Tipo: Preventivo Implementación: Manual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 Tipo: Preventivo Implementación: Manual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la) servidor responsable de la información de la dependencia, autorizado(a) por el líder de este proceso, cada vez que se identifique la materialización del riesgo, publica la información para consulta en los portales y micrositios web de la Secretaría General. Tipo: Correctivo Implementación: Manual_x000a_- 2 El mapa de riesgos del proceso Gestión Estratégica de Comunicación e Información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riesgo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s v="- Oficina Consejería de Comunicaciones_x000a_- El(la) servidor responsable de la información de la dependencia_x000a_- Los profesionales de las oficinas de Planeación, de tecnologías de la información y las comunicaciones y de la Consejería de Comunicaciones_x0009__x000a__x000a__x000a__x000a__x000a__x000a__x000a_-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a_- Formatos 1025 de publicación, actualización y desactivación de información._x000a_- Correos electrónicos de alerta y recomendaciones y esquema de publicación_x000a__x000a__x000a__x000a__x000a__x000a__x000a_-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actualizado."/>
    <d v="2023-12-01T00:00:00"/>
    <s v="_x000a_Análisis antes de controles_x000a_Establecimiento de controles_x000a_Evaluación de controles_x000a_"/>
    <s v="Se actualiza el número de veces que se realiza la actividad clave asociada al riesgo (probabilidad)._x000a_Se actualizaron los controles frente al riesgo._x000a_Se ajusta la valoración residual"/>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emitir lineamientos en materia de comunicación pública._x000a_Fase (propósito): Descoordinación interinstitucional en la aplicación de los lineamientos dictados en materia de comunicación pública."/>
    <s v="-"/>
    <s v="-"/>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Oficina Consejería de Comunicaciones"/>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Muy baja (1)"/>
    <n v="0.2"/>
    <s v="Lev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 Tipo: Preventivo Implementación: Manual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 Tipo: Correctivo Implementación: Manual_x000a_- 2 El mapa de riesgos del proceso Gestión Estratégica de Comunicación e Información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riesgo Posibilidad de afectación económica (o presupuestal) por incumplimiento en la generación de lineamientos distritales en materia de comunicación pública, debido a debilidades en la definición, alcance y formalización de los mismos hacia las entidades distritales. "/>
    <s v="- Oficina Consejería de Comunicaciones_x000a_- Jefe Oficina Consejería de Comunicaciones_x000a_- Jefe Oficina Consejería de Comunicaciones_x000a__x000a__x000a__x000a__x000a__x000a__x000a_-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Riesgo de Posibilidad de afectación económica (o presupuestal) por incumplimiento en la generación de lineamientos distritales en materia de comunicación pública, debido a debilidades en la definición, alcance y formalización de los mismos hacia las entidades distritales. , actualizado."/>
    <d v="2023-12-01T00:00:00"/>
    <s v="_x000a_Análisis antes de controles_x000a_Establecimiento de controles_x000a__x000a_"/>
    <s v="Se actualiza el número de veces que se realiza la actividad clave asociada al riesgo (probabilidad)._x000a_Se actualizaron los controles frente al riesgo."/>
    <m/>
    <m/>
    <m/>
    <m/>
    <m/>
    <m/>
    <m/>
    <m/>
    <m/>
    <m/>
    <m/>
    <m/>
    <m/>
    <m/>
    <m/>
    <m/>
    <m/>
    <m/>
    <m/>
    <m/>
    <m/>
    <m/>
    <m/>
    <m/>
    <m/>
    <m/>
    <m/>
    <m/>
    <m/>
    <m/>
    <m/>
    <m/>
    <m/>
  </r>
  <r>
    <x v="11"/>
    <s v="Mantener informados a los distintos grupos de valor e interés acerca de los programas, proyectos y gestión de la Administración Distrital a través de la formulación y la implementación de estrategias de comunicación pública con el propósito de interactuar y mantener la confianza por parte de la entidad y de la ciudadanía en general."/>
    <s v="Inicia con la identificación de necesidades, la realización del diagnóstico y el diseño del plan de comunicaciones continúa con el diseño e implementación de estrategias de comunicación y finaliza con el seguimiento a la ejecución de estrategias de comunicación pública."/>
    <s v="Jefe Oficina Consejería de Comunicaciones"/>
    <s v="Estratégico"/>
    <s v="Diseñar y emitir lineamientos en materia de comunicación pública._x000a_Fase (componente): Falta de adherencia de las entidades del Distrito que impidan la implementación de los lineamientos distritales en materia de comunicación pública."/>
    <s v="-"/>
    <s v="-"/>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Oficina Consejería de Comunicaciones"/>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16. Paz, justicia e instituciones sólidas"/>
    <s v="7867 Generación de los lineamientos de comunicación del Distrito para construir ciudad y ciudadanía"/>
    <s v="Baja (2)"/>
    <n v="0.4"/>
    <s v="Lev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s. Tipo: Preventivo Implementación: Manual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Preventivo Implementación: Manual_x000a_- 3 En l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 Tipo: Correctivo Implementación: Manual_x000a_- 2 El mapa de riesgos del proceso Gestión Estratégica de Comunicación e Información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ública. Tipo: Correctivo Implementación: Manual_x000a_- 3 El mapa de riesgos del proceso Gestión Estratégica de Comunicación e Información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riesgo Posibilidad de afectación reputacional por falta de adherencia de las entidades del Distrito para la aplicación de lineamientos de comunicación pública, debido a inadecuado acompañamiento y seguimiento a las campañas y/o acciones de comunicación que ellas desarrollan."/>
    <s v="-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actualizado."/>
    <d v="2023-12-01T00:00:00"/>
    <s v="Identificación del riesgo_x000a_Análisis antes de controles_x000a_Establecimiento de controles_x000a_Evaluación de controles_x000a_Tratamiento del riesgo"/>
    <s v="Se actualiza el número de veces que se realiza la actividad clave asociada al riesgo (probabilidad)._x000a_Se actualizaron los controles frente al riesgo._x000a_Se ajusta la valoración residual"/>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s v="-"/>
    <s v="-"/>
    <s v="Posibilidad de afectación reputacional por hallazgos y sanciones impuestas por órganos de control, debido a errores (fallas o deficiencias) en el registro adecuado y oportuno de los hechos económicos de la entidad "/>
    <x v="0"/>
    <s v="Ejecución y administración de procesos"/>
    <s v="Subdirección Financiera"/>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de Gestión Contable 2211400-PR-026 indica que el Profesional de la Subdirección Financiera, autorizado(a) por el Subdirector Financiero, mensualmente Valida la conciliación de los saldos contables de acuerdo con: a. La información de la Secretaría de Hacienda Distrital - Dirección Distrital de Tesorería b. Nómina y aportes patronales c. Almacén d. Facturación e. Cuentas de orden - Presupuesto f. Recursos Entregados en Administración 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 Tipo: Correctivo Implementación: Manual_x000a_- 2 El mapa de riesgos del proceso de Gestión Financiera indica que el profesional especializado, autorizado(a) por el líder de este proceso, cada vez que se identifique la materialización del riesgo genera los reportes que reflejen los ajustes. Tipo: Correctivo Implementación: Manual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7.0559999999999984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riesgo Posibilidad de afectación reputacional por hallazgos y sanciones impuestas por órganos de control, debido a errores (fallas o deficiencias) en el registro adecuado y oportuno de los hechos económicos de la entidad "/>
    <s v="- Subdirección Financiera_x000a_- Subdirector Financiero - Profesional Especializado (Contador)_x000a_- Profesional Especializado_x000a_- Profesional Especializado_x000a__x000a__x000a__x000a__x000a__x000a_- Subdirección Financiera"/>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Riesgo de Posibilidad de afectación reputacional por hallazgos y sanciones impuestas por órganos de control, debido a errores (fallas o deficiencias) en el registro adecuado y oportuno de los hechos económicos de la entidad , actualizado."/>
    <d v="2023-12-01T00:00:00"/>
    <s v="_x000a__x000a_Establecimiento de controles_x000a__x000a_"/>
    <s v="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a elaborar y presentar los Estados Financieros."/>
    <s v="-"/>
    <s v="-"/>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Subdirección Financiera"/>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 Tipo: Preventivo Implementación: Manual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Tipo: Preventivo Implementación: Manual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Preventivo Implementación: Manual_x000a_- 5 El procedimiento de Gestión Contable 2211400-PR-025 indica que el Profesional Especializado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 Tipo: Detectivo Implementación: Manual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 Tipo: Correctivo Implementación: Manual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 Tipo: Correctivo Implementación: Manual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riesgo Posibilidad de afectación reputacional por  hallazgos y sanciones impuestas por órganos de control  y la secretaria distrital de hacienda, debido a incumplimiento parcial de compromisos en la presentación de Estados Financieros "/>
    <s v="- Subdirección Financiera_x000a_- Subdirector Financiero - Profesional Especializado (Contador)_x000a_- Subdirector Financiero - Profesional Especializado (Contador)_x000a_- Subdirector Financiero - Profesional Especializado (Contador)_x000a__x000a__x000a__x000a__x000a__x000a_- Subdirección Financiera"/>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Riesgo de Posibilidad de afectación reputacional por  hallazgos y sanciones impuestas por órganos de control  y la secretaria distrital de hacienda, debido a incumplimiento parcial de compromisos en la presentación de Estados Financieros , actualizado."/>
    <d v="2023-12-01T00:00:00"/>
    <s v="_x000a__x000a_Establecimiento de controles_x000a__x000a_"/>
    <s v="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estionar los Certificados de Disponibilidad Presupuestal y de Registro Presupuestal"/>
    <s v="-"/>
    <s v="-"/>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Subdirección Financiera"/>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 pública efectiva."/>
    <s v="- -- Ningún trámite y/o procedimiento administrativo_x000a__x000a_"/>
    <s v="- Ningún otro proceso en el Sistema de Gestión de Calidad_x000a__x000a__x000a__x000a_"/>
    <s v="Sin asociación"/>
    <s v="No aplica"/>
    <s v="Alta (4)"/>
    <n v="0.8"/>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Tipo: Preventivo Implementación: Manual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 Tipo: Preventivo Implementación: Manual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 a) Objeto b) Valor c) Rubro d) Concepto de gasto a afectar 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 Tipo: Detectivo Implementación: Manual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 1. Para el caso de nómina y aportes patronales, anexa la Relación de Autorización (RA) junto con las liquidaciones que arroja el Sistema de Autoliquidación de Nómina –PERNO 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 3. En el caso de resoluciones, estas deben enviarse debidamente numeradas, firmadas y con todos los documentos de soporte 4. En el caso de contratos y convenios, debe entregarse copia de los mismos posterior a la numeración, fechado y firma de los intervinientes Adicionalmente, se revisa en la solicitud: 1. El valor 2. El rubro a afectar 3. El proyecto correspondiente al rubro 4. Coherencia con los soportes anexos 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 Tipo: Preventivo Implementación: Manual_x000a_- 5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 Tipo: Detectivo Implementación: Manual_x000a_- 6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 Tipo: Detectivo Implementación: Manual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 Tipo: Correctivo Implementación: Manual_x000a_- 2 El mapa de riesgos del proceso de Gestión Financiera indica que el profesional , autorizado(a) por el líder de este proceso, cada vez que se identifique la materialización del riesgo, anula, sustituye, cancela el certificado de CDP.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9270400000000001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riesgo Posibilidad de afectación reputacional por  hallazgos y sanciones impuestas por órganos de control, debido a errores (fallas o deficiencias) al gestionar los Certificados de Disponibilidad Presupuestal y de Registro Presupuestal"/>
    <s v="- Subdirección Financiera_x000a_- Subdirector Financiero - Profesional Universitario - Técnico Operativo_x000a_- Subdirector Financiero - Profesional Universitario - Técnico Operativo_x000a__x000a__x000a__x000a__x000a__x000a__x000a_- Subdirección Financiera"/>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Riesgo de Posibilidad de afectación reputacional por  hallazgos y sanciones impuestas por órganos de control, debido a errores (fallas o deficiencias) al gestionar los Certificados de Disponibilidad Presupuestal y de Registro Presupuestal, actualizado."/>
    <d v="2023-12-01T00:00:00"/>
    <s v="_x000a_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ia General de conformidad con las normas vigentes"/>
    <s v="-"/>
    <s v="-"/>
    <s v="Posibilidad de afectación económica (o presupuestal) por sanción moratoria o pago de  intereses, debido a errores (fallas o deficiencias) en el pago oportuno de las obligaciones adquiridas por la Secretaria General            "/>
    <x v="0"/>
    <s v="Ejecución y administración de procesos"/>
    <s v="Subdirección Financiera"/>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 pública efectiva."/>
    <s v="- -- Ningún trámite y/o procedimiento administrativo_x000a__x000a_"/>
    <s v="- Todos los procesos en el Sistema de Gestión de Calidad_x000a__x000a__x000a__x000a_"/>
    <s v="Sin asociación"/>
    <s v="No aplica"/>
    <s v="Muy alta (5)"/>
    <n v="1"/>
    <s v="Leve (1)"/>
    <s v="Leve (1)"/>
    <s v="Menor (2)"/>
    <s v="Leve (1)"/>
    <s v="Leve (1)"/>
    <s v="Menor (2)"/>
    <s v="Menor (2)"/>
    <n v="0.4"/>
    <s v="Alto"/>
    <s v="El proceso estima que el riesgo se ubica en Alto, debido a que la frecuencia con la que se realizó la actividad clave asociada al riesgo se presentó 7949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 Tipo: Correctivo Implementación: Manu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r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riesgo Posibilidad de afectación económica (o presupuestal) por sanción moratoria o pago de  intereses, debido a errores (fallas o deficiencias) en el pago oportuno de las obligaciones adquiridas por la Secretaria General            "/>
    <s v="- Subdirección Financiera_x000a_- Subdirector Financiero - Equipo de trabajo del proceso_x000a_- Subdirector Financiero - Equipo de trabajo del proceso_x000a__x000a__x000a__x000a__x000a__x000a__x000a_- Subdirección Financiera"/>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Riesgo de Posibilidad de afectación económica (o presupuestal) por sanción moratoria o pago de  intereses, debido a errores (fallas o deficiencias) en el pago oportuno de las obligaciones adquiridas por la Secretaria General            , actualizado."/>
    <d v="2023-12-01T00:00:00"/>
    <s v="_x000a_Análisis antes de controles_x000a_Establecimiento de controles_x000a__x000a_"/>
    <s v="Se actualiza el número de veces que se realiza la actividad clave asociada al riesgo (probabilidad)._x000a_Se actualizan los controles preventivos y detectivos frente al riesgo."/>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Coordinar las actividades necesarias para garantizar el pago de las obligaciones adquiridas por la Secretaría General, de conformidad con las normas vigentes."/>
    <s v="-"/>
    <s v="-"/>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Subdirección Financiera"/>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Contratación_x000a_- Procesos de control en el Sistema de Gestión de Calidad_x000a__x000a_"/>
    <s v="Sin asociación"/>
    <s v="No aplica"/>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 a. Nombre del contratista b. Número de documento de identificación c. Número de contrato d. Periodo de pago e. Registro presupuestal a afectar f. Concepto o rubro presupuestal g. Cuenta bancaria asociada al contrato h. Valor a pagar 2. En el caso de personas naturales (contratistas), alimenta la base mensual de pre - liquidación (servicio de alojamiento de archivos en la nube), con la información requerida para la liquidación de la cuenta por pagar. 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Tipo: Preventivo Implementación: Manual_x000a_- 2 El procedimiento de Gestión de Pagos 2211400-PR-333 indica que el Profesional de la Subdirección Financiera, autorizado(a) por el Subdirector Financiero, cada vez que reciba una solicitud de pago para liquidación verifica la conformidad de: a. Consecutivo de la certificación de cumplimiento b. Registro presupuestal 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Tipo: Preventivo Implementación: Manual_x000a_- 3 El procedimiento de Gestión de Pagos 2211400-PR-333 indica que el Profesional de la Subdirección Financiera, autorizado(a) por el Subdirector Financiero, cada vez que se reciba una cuenta por pagar liquidada y se reciba una causación contable,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 4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 a. Nombre del contratista b. Número de documento de identificación c. Número de contrato d. Periodo de pago e. Registro presupuestal a afectar f. Concepto o rubro presupuestal g. Cuenta bancaria asociada al contrato 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 Tipo: Correctivo Implementación: Manual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 Tipo: Correctivo Implementación: Manual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 Tipo: Correctivo Implementación: Manual_x000a_- 4 El mapa de riesgos del proceso de Gestión Financiera indica que el equipo operativo del proceso de Gestión Financiera, autorizado(a) por subdirector financiero, cada vez que se identifique la materialización del riesgo Realizar el registro contable de los reintegros. Tipo: Correctivo Implementación: Manual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3.5279999999999999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Desarrollar conciliación automática de los saldos entre el sistema PERNO VS Sistema Contable LIMAY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
    <s v="-"/>
    <s v="01/04/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riesgo Posibilidad de afectación reputacional por hallazgos y sanciones impuestas por órganos de control, debido a realizar cobros indebidos en el pago de las cuentas de cobro, no realizar descuentos o pagar valores superiores en beneficio propio o de un tercero a que no hay lugar  "/>
    <s v="- Subdirección Financiera_x000a_- Subdirector Financiero_x000a_- Subdirector Financiero_x000a_- Subdirector Financiero_x000a_- Profesional de la Subdirección Financiera_x000a__x000a__x000a__x000a__x000a_- Subdirección Financiera"/>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Riesg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r>
  <r>
    <x v="12"/>
    <s v="Gestionar las operaciones financieras con cargo al presupuesto asignado a la entidad, a través del registro de las operaciones económicas en contabilidad para garantizar la elaboración y reporte de los estados financieros a los entes de control en forma comprensible, relevante y confiable, para que sean consultados por los ciudadanos y por los interesados en la información financiera."/>
    <s v="Inicia con la formulación del anteproyecto presupuestal y la apropiación inicial del presupuesto, continúa con el registro y el control de las operaciones económicas durante   la vigencia, termina con la elaboración y presentación de los Estados Financieros y de la rendición de cuentas ante organismos de control."/>
    <s v="Subdirector(a) Financiero(a)"/>
    <s v="Apoyo"/>
    <s v="Garantizar el registro adecuado y oportuno de los hechos económicos de la Entidad, que permite elaborar y presentar los estados financieros."/>
    <s v="-"/>
    <s v="-"/>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ubdirección Financiera"/>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 pública efectiva."/>
    <s v="- -- Ningún trámite y/o procedimiento administrativo_x000a__x000a_"/>
    <s v="- Direccionamiento Estratégico_x000a_- Gestión de Recursos Físicos_x000a_- Gestión Estratégica de Talento Humano_x000a_- Contratación_x000a_"/>
    <s v="Sin asociación"/>
    <s v="No aplica"/>
    <s v="Muy baja (1)"/>
    <n v="0.2"/>
    <s v="Moderado (3)"/>
    <s v="Menor (2)"/>
    <s v="Mayor (4)"/>
    <s v="Moderado (3)"/>
    <s v="Menor (2)"/>
    <s v="Menor (2)"/>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 1. Que la información remitida este completa, no esté duplicada y corresponda con el mes de reporte. 2. Que estén liquidados correctamente los impuestos. 3. Los consecutivos deben ser secuenciales en los diferentes aplicativos. 4. Las cuentas contables deben estar de acuerdo con la naturaleza de la operación económica. 5. Los saldos de las cuentas por cobrar de incapacidades estén debidamente conciliados. 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 Tipo: Preventivo Implementación: Manual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 a. La norma y doctrina contable vigente. b. Las políticas contables de la entidad. 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 Tipo: Detectivo Implementación: Manual_x000a_- 3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Tipo: Preventivo Implementación: Manual_x000a_- 4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 Tipo: Correctivo Implementación: Manual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2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Efectuar la conciliación de las CXP entre el sistema contable (LIMAY) y el sistema de información presupuestal  (Bogdata) previo al término del reporte _x000a__x000a__x000a__x000a__x000a__x000a__x000a__x000a__x000a__x000a__x000a__x000a__x000a__x000a__x000a__x000a__x000a__x000a__x000a_"/>
    <s v="- Subdirector Financiero_x000a__x000a__x000a__x000a__x000a__x000a__x000a__x000a__x000a__x000a__x000a__x000a__x000a__x000a__x000a__x000a__x000a__x000a__x000a_"/>
    <s v="-"/>
    <s v="-"/>
    <s v="01/02/2024_x000a__x000a__x000a__x000a__x000a__x000a__x000a__x000a__x000a__x000a__x000a__x000a__x000a__x000a__x000a__x000a__x000a__x000a__x000a_"/>
    <s v="29/02/2024_x000a__x000a__x000a__x000a__x000a__x000a__x000a__x000a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riesgo Posibilidad de afectación reputacional por  hallazgos y sanciones impuestas por órganos de control, debido a uso indebido de información privilegiada para el inadecuado registro de los hechos económicos, con el fin de obtener beneficios propios o de terceros  "/>
    <s v="- Subdirección Financiera_x000a_- Profesional de la Subdirección Financiera_x000a_- Profesional de la Subdirección Financiera_x000a__x000a__x000a__x000a__x000a__x000a__x000a_- Subdirección Financiera"/>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Riesgo de Posibilidad de afectación reputacional por  hallazgos y sanciones impuestas por órganos de control, debido a uso indebido de información privilegiada para el inadecuado registro de los hechos económicos, con el fin de obtener beneficios propios o de terceros  , actualizado."/>
    <d v="2023-12-01T00:00:00"/>
    <s v="_x000a__x000a_Establecimiento de controles_x000a__x000a_Tratamiento del riesgo"/>
    <s v="Se actualizan los controles preventivos y detectivos frente al riesgo._x000a_Se define la propuesta de acción de tratamiento a 2024."/>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s v="-"/>
    <s v="-"/>
    <s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x v="0"/>
    <s v="Ejecución y administración de procesos"/>
    <s v="Oficina Jurídica"/>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 No se cuenta con   equipos asignados a todos los/as servidores/as. Los equipos (su mayoría) no cuentan con los dispositivos requeridos para operar bajo las nuevas condiciones de trabajo (micrófonos, cámaras, entre otro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Manifestaciones que generan alteraciones en el orden público, en las cuales se vean afectadas las instalaciones de la entidad.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Menor (2)"/>
    <s v="Leve (1)"/>
    <s v="Menor (2)"/>
    <s v="Leve (1)"/>
    <s v="Leve (1)"/>
    <s v="Menor (2)"/>
    <s v="Menor (2)"/>
    <n v="0.4"/>
    <s v="Moderado"/>
    <s v="El proceso estima que el riesgo se ubica en una zona moderado, debido a que la frecuencia con la que se realizó la actividad clave asociada al riesgo se presentó 21 veces en el último año, sin embargo, ante su materialización, podrían presentarse efectos significativos, en el pago de indemnizaciones por acciones legales en los  procesos de defensa judicial y extrajudicial que se adelantan en la Secretaría General."/>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riesgo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s v="- Oficina Jurídica_x000a_- Comité de Conciliación_x000a__x000a__x000a__x000a__x000a__x000a__x000a__x000a_- Oficina Jurídica"/>
    <s v="- Reporte de monitoreo indicando la materialización del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Riesgo de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 actualizado."/>
    <d v="2023-12-06T00:00:00"/>
    <s v="Identificación del riesgo_x000a_Análisis antes de controles_x000a_Establecimiento de controles_x000a_Evaluación de controles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_x000a_Se eliminó un control detectivo _x000a_Se ajustó el tipo de control 3 de preventivo a detectivo en el control "/>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laborar y revisar los actos administrativos que deba suscribir la entidad"/>
    <s v="-"/>
    <s v="-"/>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Oficina Jurídica"/>
    <s v="- Falta de monitoreo de la actualización  de la normativa Distrital y de los procesos y procedimientos internos de acuerdo con las modificaciones legales recientes._x000a_- Disposición y consulta de la normatividad, falta un normograma integral con  la totalidad y clasificación de las normas 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Hallazgos por parte de los Entes de Control_x000a_-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Alta (4)"/>
    <n v="0.8"/>
    <s v="Leve (1)"/>
    <s v="Leve (1)"/>
    <s v="Leve (1)"/>
    <s v="Leve (1)"/>
    <s v="Leve (1)"/>
    <s v="Leve (1)"/>
    <s v="Leve (1)"/>
    <n v="0.2"/>
    <s v="Moderado"/>
    <s v="El proceso estima que el riesgo se ubica en una zona moderado, debido a que la frecuencia con la que se realizó la actividad clave asociada al riesgo se presentó 1623 veces en el último año, sin embargo, ante su materialización, podrían presentarse efectos significativos como la posible revocatoria de actos administrativos debido a su falta de legalidad."/>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 Tipo: Detectivo Implementación: Manual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 Tipo: Preven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Sin registro_x000a__x000a__x000a__x000a__x000a__x000a__x000a__x000a__x000a__x000a__x000a__x000a__x000a__x000a__x000a__x000a__x000a__x000a_"/>
    <s v="- Detectivo_x000a_- Preventivo_x000a__x000a__x000a__x000a__x000a__x000a__x000a__x000a__x000a__x000a__x000a__x000a__x000a__x000a__x000a__x000a__x000a__x000a_"/>
    <s v="1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Jurídica para que realice los ajustes correspondiente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33600000000000002"/>
    <s v="Leve (1)"/>
    <n v="0.15000000000000002"/>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Jurídica para que realice los ajustes correspondientes._x000a__x000a__x000a__x000a__x000a__x000a__x000a__x000a_- Actualizar el riesgo Posibilidad de afectación reputacional por interposición de demandas y emisión de decisiones contrarias a los intereses de la Secretaría General, debido a errores (fallas o deficiencias) en la emisión de actos administrativos de carácter general"/>
    <s v="- Oficina Jurídica_x000a_- Secretario(a) General_x000a__x000a__x000a__x000a__x000a__x000a__x000a__x000a_-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Riesgo de Posibilidad de afectación reputacional por interposición de demandas y emisión de decisiones contrarias a los intereses de la Secretaría General, debido a errores (fallas o deficiencias) en la emisión de actos administrativos de carácter general,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ajustó el número de veces que se ejecuta la actividad clave  en un periodo de un año"/>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Emitir los conceptos jurídicos que sean competencia de la Secretaria General, o que surjan en desarrollo de sus funciones"/>
    <s v="-"/>
    <s v="-"/>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x v="0"/>
    <s v="Ejecución y administración de procesos"/>
    <s v="Oficina Jurídica"/>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Confusión entre normas y directrices a nivel institucional como Secretaría General y directrices a nivel Distrital_x000a_- Divergencias en lo resuelto por los operadores judiciales en casos análogos que generan inseguridad jurídica._x000a_- Falta de información allegada dentro de los antecedentes del conceptos y/o consultas que puede llegar a generar análisis incompleto._x000a__x000a__x000a__x000a__x000a_"/>
    <s v="- Constante actualización de directrices Nacionales y Distritales que no surten suficientes procesos de socialización._x000a_- Falta de recursos que podría darse por los recortes presupuestales, humanos y técnicos que influirían directamente en la no sostenibilidad en el tiempo de los programas e iniciativas de los proyectos de inversión y en los servicios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Baja (2)"/>
    <n v="0.4"/>
    <s v="Leve (1)"/>
    <s v="Menor (2)"/>
    <s v="Leve (1)"/>
    <s v="Leve (1)"/>
    <s v="Menor (2)"/>
    <s v="Leve (1)"/>
    <s v="Menor (2)"/>
    <n v="0.4"/>
    <s v="Moderado"/>
    <s v="El proceso estima que el riesgo se ubica en una zona moderada, debido a que la frecuencia con la que se realizó la actividad clave asociada al riesgo se presentó 22 veces en el último año, sin embargo, ante su materialización, podrían presentarse efectos significativos ante la emisión de conceptos que no se ajusten adecuadamente a la normatividad vigente."/>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Preventivo Implementación: Manual_x000a_- 2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Jurídica indica que el jefe de la Oficina Jurídica, autorizado por el manual de funciones, cada vez que se identifique la materialización del riesgo devuelve al profesional de la Oficina Jurídica para que realice los ajustes correspondientes, lo cual se debe consignar en el concepto o consulta.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muy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olver al profesional de la Oficina Asesora Jurídica para que realice los ajustes correspondientes, lo cual se consigna en el proyecto de concepto o consulta._x000a__x000a__x000a__x000a__x000a__x000a__x000a__x000a_- Actualizar el riesgo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s v="- Oficina Jurídica_x000a_- Oficina Jurídica_x000a__x000a__x000a__x000a__x000a__x000a__x000a__x000a_-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_x000a_- Proyecto de concepto o consulta con observaciones_x000a__x000a__x000a__x000a__x000a__x000a__x000a__x000a_-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actualizado."/>
    <d v="2023-12-06T00:00:00"/>
    <s v="Identificación del riesgo_x000a_Análisis antes de controles_x000a_Establecimiento de controles_x000a__x000a_"/>
    <s v="De acuerdo con la actualización de la DOFA, se ajusto los factores del riesgo y las causas externas. _x000a_Se realizó el análisis de controles de la probabilidad por el criterio de exposición y se actualizo la valoración del impacto._x000a_Se realizó el análisis después de controles teniendo en cuenta la valoración obtenida con los controles definidos._x000a_Se ajustó el número de veces que se ejecuta la actividad clave  en un periodo de un año. _x000a_Se ajustó la redacción del riesgo correctivo. "/>
    <m/>
    <m/>
    <m/>
    <m/>
    <m/>
    <m/>
    <m/>
    <m/>
    <m/>
    <m/>
    <m/>
    <m/>
    <m/>
    <m/>
    <m/>
    <m/>
    <m/>
    <m/>
    <m/>
    <m/>
    <m/>
    <m/>
    <m/>
    <m/>
    <m/>
    <m/>
    <m/>
    <m/>
    <m/>
    <m/>
    <m/>
    <m/>
    <m/>
  </r>
  <r>
    <x v="13"/>
    <s v="Asesorar y representar jurídicamente a la Secretaría General de la Alcaldía Mayor Bogotá D.C. mediante el análisis, trámite, defensa y solución de asuntos de carácter jurídico que surjan en el desarrollo de las funciones.  "/>
    <s v="Inicia con la identificación de las necesidades jurídicas de la Secretaria General, continúa con la emisión de conceptos jurídicos, la defensa extrajudicial y judicial, la elaboración o revisión de actos administrativos, la emisión de comentarios a los proyectos de Acuerdo y de Ley y la gestión de cobro persuasivo, termina con la verificación, seguimiento y mejoramiento del proceso."/>
    <s v="Jefe de Oficina Jurídica"/>
    <s v="Apoyo"/>
    <s v="Gestionar la defensa judicial y extrajudicial de la Secretaria General"/>
    <s v="-"/>
    <s v="-"/>
    <s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x v="1"/>
    <s v="Ejecución y administración de procesos"/>
    <s v="Oficina Jurídica "/>
    <s v="- Disposición y consulta de la normatividad, falta un normograma integral con  la totalidad y clasificación de las normas _x000a_- Falta de monitoreo de la actualización  de la normativa Distrital y de los procesos y procedimientos internos de acuerdo con las modificaciones legales recientes._x000a_- Posible configuración de Conflicto de Interés entre el apoderado de la Secretaría General y los demandantes_x000a_- Confusión entre normas y directrices a nivel institucional como Secretaría General y directrices a nivel Distrital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Sin asociación"/>
    <s v="No aplica"/>
    <s v="Muy baja (1)"/>
    <n v="0.2"/>
    <s v="Menor (2)"/>
    <s v="Leve (1)"/>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203000-PR-355 “gestión jurídica para la defensa de los intereses de la secretaría general” (actividad No. 2) indica que el apoderado de la Entidad, autorizado(a) por el Decreto 1069 de 2015, cada vez que se requiera registrar en el expediente físico y en el Sistema de Información de Procesos Judiciales “SIPROJ”, analiza si la solicitud de conciliación cumple con los requisitos, elabora ficha de análisis e informa al área técnica la solicitud de conciliación. La(s) fuente(s) de información utilizadas es(son) solicitud de conciliación analizada y registrada previamente  por parte del apoderado en  Sistema de Información de Procesos Judiciales.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 Tipo: Preventivo Implementación: Manual_x000a_- 2 El procedimiento 4203000-PR-355 “gestión jurídica para la defensa de los intereses de la secretaría general”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 Tipo: Preventivo Implementación: Manual_x000a_- 3 El procedimiento 4203000-PR-355 “gestión jurídica para la defensa de los intereses de la secretaría general”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 Tipo: Preventivo Implementación: Manual_x000a_- 4 El procedimiento 4203000-PR-355 “Gestión jurídica para la defensa de los intereses de la secretaría general”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Tipo: Correctivo Implementación: Manual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Verificar que los contratistas y funcionarios públicos responsables de ejercer la defensa judicial de la Entidad, diligencien y registren en SIDEAP y SIGEPII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_x000a__x000a__x000a__x000a__x000a__x000a__x000a__x000a__x000a__x000a__x000a__x000a__x000a__x000a__x000a__x000a__x000a__x000a_"/>
    <s v="- Jefe de Oficina Jurídica 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28/04/2024_x000a__x000a__x000a__x000a__x000a__x000a__x000a__x000a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riesgo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s v="- Oficina Jurídica _x000a_- Comité de Conciliación _x000a_- Comité de Conciliación _x000a__x000a__x000a__x000a__x000a__x000a__x000a_- Oficina Jurídica "/>
    <s v="- Notificación realizada del presunto hech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l Comité de Conciliación _x000a_- Acta del Comité de Conciliación _x000a__x000a__x000a__x000a__x000a__x000a__x000a_- Riesgo de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 actualizado."/>
    <d v="2023-12-06T00:00:00"/>
    <s v="Identificación del riesgo_x000a__x000a_Establecimiento de controles_x000a__x000a_Tratamiento del riesgo"/>
    <s v="De acuerdo con la actualización de la DOFA, se ajusto los factores del riesgo y las causas externas. _x000a_Se realizó el análisis de controles de la probabilidad por el criterio de frecuencia y se actualizo la valoración del impacto._x000a_Se realizó el análisis después de controles teniendo en cuenta la valoración obtenida con los controles definidos._x000a_Se definió el impacto de acuerdo con la valoración obtenida del criterio corrupción._x000a_Se ajustó la redacción de los controles preventivos  y detectivos_x000a_Se definió la acción de tratamiento a 2024"/>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Estructurar canales de relacionamiento con la ciudadanía_x000a_Fase (propósito) Generar las condiciones necesarias para que la experiencia de la ciudadanía en la interacción con la Administración Distrital sea favorable."/>
    <s v="-"/>
    <s v="-"/>
    <s v="Posibilidad de afectación reputacional por debilidades en la ejecución que afecten la puesta en operación de nuevos medios de relacionamiento con la ciudadanía, debido a errores (fallas o deficiencias) en el diseño y estructuración de estos"/>
    <x v="0"/>
    <s v="Ejecución y administración de procesos"/>
    <s v="Subsecretaría de Servicio al Ciudadano"/>
    <s v="- Dificultad en la articulación de actividades comunes a las dependencias._x000a_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relacionamiento con la ciudadaní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16. Paz, justicia e instituciones sólidas"/>
    <s v="7870 Servicio a la ciudadanía, moderno, eficiente y de calidad"/>
    <s v="Muy baja (1)"/>
    <n v="0.2"/>
    <s v="Menor (2)"/>
    <s v="Menor (2)"/>
    <s v="Menor (2)"/>
    <s v="Menor (2)"/>
    <s v="Menor (2)"/>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 Canales de Relacionamiento con la Ciudadanía&quot; 2212100-PR-041 indica que Subsecretario(a)de Servicio a la Ciudadanía y los Profesionales de la Subsecretaria de Servicio a la Ciudadanía designados, autorizado(a) por Subsecretario(a) de Servicio a la Ciudadanía, cada vez que se realice la estructuración de un medio de relacionamiento con la ciudadanía verifica la viabilidad técnica y la pertinencia en el diseño para la atención de las necesidades ciudadanas identificadas. La(s) fuente(s) de información utilizadas es(son) actividad 2 (Evaluar la viabilidad de un nuevo canal de relacionamiento con la ciudadanía) del Procedimiento Estructuración de Canales de Relacionamiento con la Ciudadanía. En caso de evidenciar observaciones, desviaciones o diferencias, realiza los ajustes necesarios, dejando como evidencia la Evidencia Reunión2213100-FT449 de diseño del canal de relacionamiento. De lo contrario, se continúa con la siguiente actividad del procedimiento, dejando la misma evidencia. Tipo: Preventivo Implementación: Manual_x000a_- 2 El procedimiento &quot;Estructuración de Canales de Relacionamiento con la Ciudadanía&quot; 2212100-PR-041 indica que Subsecretario(a) de Servicio a la Ciudadanía, autorizado(a)  por el Manual de Funciones y Competencias Laborales, cada vez que se realice la estructuración de un medio de relacionamiento con la ciudadanía verifica que la implementación de todos los componentes de la estructuración del canal de relacionamiento con la ciudadanía corresponda al diseño planteado.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realiza los ajustes necesarios para que lo implementado corresponda al diseño, dejando como evidencia la Evidencia Reunión2213100-FT-449 de ejecución de actividades, el Acta subcomité de autocontrol 2210112-FT-281 y los Contratos o convenios suscritos. De lo contrario, se continúa con la siguiente actividad del procedimiento, dejando la misma evidencia. Tipo: Preventivo Implementación: Manual_x000a_- 3 El procedimiento &quot;Estructuración de Canales de Relacionamiento con la Ciudadanía&quot; 2212100-PR-041 indica que Subsecretario(a) de Servicio a la Ciudadanía, autorizado(a) por El Manual de Funciones y Competencias Laborares, cada vez que se realice la estructuración de un medio de relacionamiento con la ciudadanía verifica que se legalicen las condiciones de participación en la operación del canal de relacionamiento con la ciudadanía; de acuerdo con la naturaleza de la entidad participante, se suscriben Convenios  interadministrativos, de Asociación, de Cooperación Institucional, Contratos de Arrendamiento o Contratos de Comodato, Acuerdos de Niveles de Servicio, de acuerdo con la necesidad del servicio y a la particularidad del mismo, conforme a los procedimientos del proceso de contratación. La(s) fuente(s) de información utilizadas es(son) actividad 3 (Ejecutar las actividades para la estructuración del canal de relacionamiento con la ciudadanía) del Procedimiento Estructuración de Canales de Relacionamiento con la Ciudadanía. En caso de evidenciar observaciones, desviaciones o diferencias, toma las acciones pertinentes para el logro del perfeccionamiento de los convenios y contratos dejando como evidencia la Evidencia Reunión2213100-FT-449 de ejecución de actividades, el Acta subcomité de autocontrol2210112-FT-281 y los Contratos o convenios suscritos. De lo contrario, se continúa con la siguiente actividad del procedimiento, dejando la misma evidencia. Tipo: Preventivo Implementación: Manual_x000a_- 4 El procedimiento &quot;Estructuración de Canales de Relacionamiento con la Ciudadanía&quot; 2212100-PR-041 indica que el Subsecretario(a) de Servicio a la Ciudadanía, autorizado(a) por Subsecretario(a) de Servicio a la Ciudadanía, cada vez que se realice la estructuración de un medio de relacionamiento con la ciudadanía realiza seguimiento al cumplimiento del cronograma de acciones y metas, ejecución presupuestal y contractual.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los ajustes correspondientes en el Subcomité de Autocontrol y mesas de trabajo con el personal interno o externo asignado para este fin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 5 El procedimiento &quot;Estructuración de Canales de Relacionamiento con la Ciudadanía&quot; 2212100-PR-041 indica que Subsecretario(a) de Servicio a la Ciudadanía, autorizado(a) por Subsecretario(a) de Servicio a la Ciudadanía, cada vez que se realice la estructuración de un medio de relacionamiento con la ciudadanía Verifica una vez terminado el montaje e instalación, la calidad y el cumplimiento de las especificaciones técnicas de cada uno de los elementos que componen el canal de relacionamiento con la ciudadanía; realiza las pruebas que sean pertinentes. La(s) fuente(s) de información utilizadas es(son) actividad 4 (Realizar seguimiento a la ejecución de las actividades para la estructuración del canal de relacionamiento con la ciudadanía) del Procedimiento Estructuración de Canales de Relacionamiento con la Ciudadanía. En caso de evidenciar observaciones, desviaciones o diferencias, solicita por escrito los ajustes a que haya lugar quedando como evidencia la Evidencia Reunión2213100-FT-449 de ejecución de actividades, el Acta subcomité de autocontrol 2210112-FT-281 y los Contratos o convenios suscritos. De lo contrario, se continúa con la siguiente actividad del procedimiento, dejando la misma evidencia.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 Tipo: Correctivo Implementación: Manual_x000a_- 2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 Tipo: Correctivo Implementación: Manual_x000a_- 3 El mapa de riesgos del proceso Gobierno Abierto y Relacionamiento con la Ciudadanía indica que Subsecretario de Servicio a la Ciudadanía y Profesional (es) asignado (s) en el proyecto, autorizado(a) por el Manual Específico de Funciones y Competencias Laborales, cada vez que se identifique la materialización del riesgo ejecuta del plan de trabaj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16799999999999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debilidades en la ejecución que afecten la puesta en operación de nuevos medios de relacionamiento con la ciudadanía, debido a errores (fallas o deficiencias) en el diseño y estructuración de estos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riesgo Posibilidad de afectación reputacional por debilidades en la ejecución que afecten la puesta en operación de nuevos medios de relacionamiento con la ciudadanía, debido a errores (fallas o deficiencias) en el diseño y estructuración de estos"/>
    <s v="- Subsecretaría de Servicio al Ciudadano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ía de Servicio al Ciudadano"/>
    <s v="- Reporte de monitoreo indicando la materialización del riesgo de Posibilidad de afectación reputacional por debilidades en la ejecución que afecten la puesta en operación de nuevos medios de relacionamiento con la ciudadanía, debido a errores (fallas o deficiencias) en el diseño y estructuración de estos_x000a_- Acta con la decisión de acciones a tomar_x000a_- Plan de trabajo para la corrección de la situación_x000a_- Plan de trabajo ejecutado_x000a__x000a__x000a__x000a__x000a__x000a_- Riesgo de Posibilidad de afectación reputacional por debilidades en la ejecución que afecten la puesta en operación de nuevos medios de relacionamiento con la ciudadanía, debido a errores (fallas o deficiencias) en el diseño y estructuración de estos, actualizado."/>
    <d v="2023-11-23T00:00:00"/>
    <s v="Identificación del riesgo_x000a__x000a__x000a__x000a_"/>
    <s v="Se ajusta la valoración de la perspectiva del impacto antes de controles en lo referente a &quot;operativo&quot; e &quot;información&quot;."/>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el Sistema Unificado Distrital de Inspección, Vigilancia y Control - SUDIVC, a través de la coordinación y articulación de acciones conjuntas con las entidades que hacen parte del SUDIVC_x000a_Capacitar o cualificar a los servidores públicos en temáticas de funcionalidad del Sistema Distrital para la Gestión de Peticiones Ciudadanas, servicio a la Ciudadanía, al igual que en competencias de Inspección, Vigilancia y Control."/>
    <s v="-"/>
    <s v="-"/>
    <s v="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x v="0"/>
    <s v="Ejecución y administración de procesos"/>
    <s v="Subdirección de Seguimiento a la Gestión de Inspección, Vigilancia y Control - SSGIVC"/>
    <s v="- Desconocimiento por parte de algunos funcionarios acerca de las funciones de la entidad y elementos de la plataforma estratégica._x000a_- Falta de mayor divulgación en todos los niveles de la Organización, frente al cumplimiento de las metas, programas y proyectos._x000a_- Dificultades en la transferencia de conocimiento entre los servidores que se vinculan y retiran de la entidad._x000a_- Fallas de conectividad e interoperabilidad. 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 Dificultades en la coordinación de las diferentes secretarias para la prestación de servicios públicos o ejecución de programas, así como la articulación con Entidades del orden nacional_x000a_- Pérdida de credibilidad y de confianza que dificulte el ejercicio de las funciones de la Secretaría General. _x000a__x000a__x000a__x000a__x000a__x000a_"/>
    <s v="- Incumplimiento de objetivos y metas institucionales_x000a_- Percepción negativa de los grupos de valor frente a la entidad_x000a_- Hallazgos por parte de entes de control_x000a_- Pérdida de información o información no veraz_x000a__x000a__x000a__x000a__x000a__x000a_"/>
    <s v="5. Fortalecer la prestación del servicio a la ciudadanía con oportunidad, eficiencia y transparencia, a través del uso de la tecnología y la cualificación de los servidores."/>
    <s v="- Cualificación a servidores con funciones de IVC_x000a_- Sensibilización a comerciantes en temas de IVC_x000a_"/>
    <s v="- Ningún otro proceso en el Sistema de Gestión de Calidad_x000a__x000a__x000a__x000a_"/>
    <s v="Sin asociación"/>
    <s v="No aplica"/>
    <s v="Media (3)"/>
    <n v="0.6"/>
    <s v="Leve (1)"/>
    <s v="Moderado (3)"/>
    <s v="Moderado (3)"/>
    <s v="Leve (1)"/>
    <s v="Menor (2)"/>
    <s v="Menor (2)"/>
    <s v="Moderado (3)"/>
    <n v="0.6"/>
    <s v="Moderado"/>
    <s v="El proceso estima que el riesgo se ubica en una zona moderada, debido a que la frecuencia con la que se realizó la actividad clave asociada al riesgo se presentó 40 veces en el último año y el principal efecto radica en la ocurrencia de hallazgos de control interno y externo."/>
    <s v="- 1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 Tipo: Preventivo Implementación: Manual_x000a_- 2 El procedimiento &quot;Gestión, seguimiento y coordinación del Sistema Unificado Distrital de Inspección, Vigilancia y Control&quot; 2212500-PR-310 indica que el profesional de la Subdirección de Seguimiento a la Gestión de Inspección, Vigilancia y Control, autorizado(a) por el Subdirector de Seguimiento a la Gestión de Inspección, Vigilancia y Control, bimestralmente (cuando existe interoperabilidad) y semestralmente (cuando no existe interoperabilidad) revisa por base de datos, si se presentaron rechazos en las visitas transmitidas por las entidades a través del Web Service dispuesto (cuando existe interoperabilidad) o verifica que la información de las visitas entregada por las entidades que pertenecen al SUDIVC, esté acorde con los lineamientos establecidos en la herramienta de reporte del seguimiento y monitoreo de la gestión de las entidades con funciones de IVC (cuando no existe interoperabilidad). La(s) fuente(s) de información utilizadas es(son) la base de datos de interoperabilidad del sistema de información de IVC, resultado de las visitas remitidas por las entidades (cuando existe interoperabilidad) o la herramienta de reporte del seguimiento y monitoreo de la gestión diligenciada por cada entidad del SUDIVC o el reporte de cada entidad (cuando no existe interoperabilidad). En caso de evidenciar observaciones, desviaciones o diferencias, Solicita mediante correo electrónico a la entidad, la corrección y reenvío de los datos con copia al subdirector de Seguimiento a la Gestión de IVC. De lo contrario, reporta por correo electrónico al subdirector la conformidad de la información recibida y socializa semestralmente a las entidades el informe de actividades de Seguimiento y Monitoreo a la gestión de Inspección, Vigilancia y Control (Acta 2211600-FT-008). Tipo: Detectivo Implementación: Manual_x000a_- 3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verifica y valida el cumplimiento de las actividades establecidas en el plan operativo de la Subdirección de Seguimiento a la Gestión de Inspección, Vigilancia y Control. La(s) fuente(s) de información utilizadas es(son) los informes de acciones de cualificación, sensibilización, seguimiento a visitas multidisciplinarias, seguimiento a la gestión de las entidades, actualización de matrices, implementación de contenidos virtuales, actualización normativa y de implementación del sistema de información de IVC, el plan operativo y el instrumento de seguimiento del plan operativo de la Subdirección de Seguimiento a la Gestión de Inspección, Vigilancia y Control. En caso de evidenciar observaciones, desviaciones o diferencias, envía reporte por correo electrónico al subdirector y responsable para ajustar las actividades del plan operativo a realizar en el siguiente periodo. De lo contrario, informa en el subcomité de autocontrol de la Subdirección de Seguimiento a la Gestión de Inspección, Vigilancia y Control la conformidad con las actividades realizadas (Acta 4201000-FT-281). Tipo: Preventivo Implementación: Manual_x000a_- 4 El procedimiento &quot;Gestión, seguimiento y coordinación del Sistema Unificado Distrital de Inspección, Vigilancia y Control&quot; 2212500-PR-310 indica que el profesional o técnico operativo de la Subdirección de Seguimiento a la Gestión de Inspección, Vigilancia y Control, autorizado(a) por el Subdirector de Seguimiento a la Gestión de Inspección, Vigilancia y Control, mensualmente revisa que el informe de seguimiento a la gestión de las entidades del SUDIVC esté acorde con lo establecido en el instrumento de seguimiento del plan operativo de la Subdirección de Seguimiento a la Gestión de Inspección, Vigilancia y Control. La(s) fuente(s) de información utilizadas es(son) el informe mensual de seguimiento a la gestión de las entidades con funciones de inspección, vigilancia y control y el instrumento de seguimiento del plan operativo de la Subdirección de Seguimiento a la Gestión de Inspección, Vigilancia y Control. En caso de evidenciar observaciones, desviaciones o diferencias, se reportan al subdirector por correo electrónico para que solicite el ajuste al informe mensual de seguimiento a entidades con funciones de inspección, vigilancia y control. De lo contrario, se consolidan los resultados del seguimiento, en el informe de seguimiento a las entidades con funciones de inspección, vigilancia y control.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obierno abierto y relacionamiento con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 Tipo: Correctivo Implementación: Manual_x000a_- 2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informa y reprograma sesión de cualificación, sensibilización o Visita multidisciplinaria. Tipo: Correctivo Implementación: Manual_x000a_- 3 El mapa de riesgos del proceso de Gobierno abierto y relacionamiento con la Ciudadanía indica que el Profesional Universitario o técnico operativo, autorizado(a) por el subdirector de seguimiento a la gestión de inspección, vigilancia y control, cada vez que se identifique la materialización del riesgo realiza la jornada de cualificación, sensibilización o visita multidisciplinaria de acuerdo con la reprogramación.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en el informe de monitoreo a la Oficina Asesora de Planeación._x000a_- Convocar a la(s) entidad(s) que presentaron errores fallas o deficiencias en el reporte de la información a una reunión extraordinaria de seguimiento a compromisos._x000a_- Informar y reprogramar sesión de cualificación, sensibilización o Visita multidisciplinaria_x000a_- Realizar la jornada de cualificación, sensibilización o visita multidisciplinaria de acuerdo con la reprogramación _x000a__x000a__x000a__x000a__x000a__x000a_- Actualizar el riesgo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s v="- Subdirección de Seguimiento a la Gestión de Inspección, Vigilancia y Control - SSGIVC_x000a_- Subdirector de Seguimiento a la Gestión de Inspección, vigilancia y Control._x000a_- Profesional Universitario o técnico operativo asignado por el subdirector de Inspección Vigilancia y Control_x000a_- Profesional Universitario o técnico operativo asignado por el subdirector de Inspección Vigilancia y Control_x000a__x000a__x000a__x000a__x000a__x000a_- Subdirección de Seguimiento a la Gestión de Inspección, Vigilancia y Control - SSGIVC"/>
    <s v="- Reporte de monitoreo indicando la materialización del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_x000a_- Acta (s) de compromiso._x000a_- Oficio o correo electrónico_x000a_- Informe de cualificación, de sensibilización o de Visita multidisciplinaria_x000a__x000a__x000a__x000a__x000a__x000a_- Riesgo de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 actualizado."/>
    <d v="2023-11-23T00:00:00"/>
    <s v="Identificación del riesgo_x000a__x000a__x000a__x000a_"/>
    <s v="Se ajusta el nombre del riesgo._x000a_Se relacionan los servicios &quot;Cualificación a servidores con funciones de IVC&quot; y &quot;Sensibilización a comerciantes en temas de IVC&quot; asociados al riesgo._x000a_Se ajustan las causas internas y externas."/>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_x000a_Fase (componente):Fortalecer e implementar en los canales de atención disponibles en la Red CADE, estrategias de atención de servicio a la ciudadanía acorde a sus características poblacionales y particulares. "/>
    <s v="-"/>
    <s v="-"/>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Dirección del Sistema Distrital de Servicio a la Ciudadanía"/>
    <s v="- Fallas en el funcionamiento de plataformas tecnológicas que soportan los canales de atención a la ciudadanía_x000a_- Fallas de conectividad e interoperabilidad.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Ningún otro proceso en el Sistema de Gestión de Calidad_x000a__x000a__x000a__x000a_"/>
    <s v="16. Paz, justicia e instituciones sólidas"/>
    <s v="7870 Servicio a la ciudadanía, moderno, eficiente y de calidad"/>
    <s v="Media (3)"/>
    <n v="0.6"/>
    <s v="Leve (1)"/>
    <s v="Moderado (3)"/>
    <s v="Menor (2)"/>
    <s v="Menor (2)"/>
    <s v="Menor (2)"/>
    <s v="Leve (1)"/>
    <s v="Moderado (3)"/>
    <n v="0.6"/>
    <s v="Moderado"/>
    <s v="El proceso estima que el riesgo se ubica en zona moderado, debido a que la frecuencia con la que se realizó la actividad clave asociada fue a diario durante los horarios de atención de los canales de relacionamiento durante el último año, sin embargo, ante su materialización podrían presentarse afectaciones moderadas para el proceso. "/>
    <s v="- 1 El Procedimiento &quot;Administración del Modelo Multicanal de Relacionamiento con la Ciudadanía&quot; 4222000-PR-036 indica que el técnico operativo de soporte tecnológico, autorizado(a) por el/la profesional responsable del medio de interacción (Canal presencial CADE y SuperCADE),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  Tipo: Preventivo Implementación: Manual_x000a_- 2 El Procedimiento &quot;Administración del Modelo Multicanal de Relacionamiento con la Ciudadanía&quot; 4222000-PR-036 indica que el soporte técnico del operador de la Línea 195,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  Tipo: Preventivo Implementación: Manual_x000a_- 3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  Tipo: Preventivo Implementación: Manual_x000a_- 4 El Procedimiento &quot;Administración del Modelo Multicanal de Relacionamiento con la Ciudadanía&quot; 4222000-PR-036 indica que el/la profesional responsable del medio de relacionamiento (Canal presencial CADE y SuperCADE) , autorizado(a) por  el Director (a) del Sistema Distrital de Servicio a la Ciudadanía ,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 5 El Procedimiento &quot;Administración del Modelo Multicanal de Relacionamiento con la Ciudadanía&quot; 4222000-PR-036 indica que el/la profesional responsable del medio de relacionamiento (Canal presencial CADE y SuperCADE) , autorizado(a) por  Director (a) del Sistema Distrital de Servicio a la Ciudadanía ,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4222000-FT-339. De lo contrario, el mismo Informe administrativo, da cuenta de la validación de las condiciones adecuadas para la prestación del servicio. Tipo: Detectivo Implementación: Manu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Tipo: Correctivo Implementación: Manual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33749999999999997"/>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riesgo Posibilidad de afectación reputacional por no prestación del servicio, debido a interrupciones en el modelo multicanal que impidan a la ciudadanía acceder a la oferta institucional de trámites y servicios de las entidades que hacen parte de la Red CADE"/>
    <s v="- Dirección del Sistema Distrital de Servicio a la Ciudadanía_x000a_- Profesional responsable del medio de interacción (CADE y SuperCADE)_x000a_- Profesional responsable del medio de interacción (CADE y SuperCADE)_x000a__x000a__x000a__x000a__x000a__x000a__x000a_- Dirección del Sistema Distrital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Riesgo de Posibilidad de afectación reputacional por no prestación del servicio, debido a interrupciones en el modelo multicanal que impidan a la ciudadanía acceder a la oferta institucional de trámites y servicios de las entidades que hacen parte de la Red CADE, actualizado."/>
    <d v="2023-11-23T00:00:00"/>
    <s v="Identificación del riesgo_x000a_Análisis antes de controles_x000a_Establecimiento de controles_x000a__x000a_"/>
    <s v="Se ajusta la identificación del riesgo, incluyendo el servicio relacionado._x000a_Se ajustan las causas internas._x000a_Se ajusta el análisis antes de controles, teniendo en cuenta el impacto de la materialización del riesgo en materia de imagen, medidas de control interno o externo._x000a_Se ajusta la redacción de controles en cuanto a los centros de costo relacionados a los documentos."/>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_x000a_Fase (componente): Documentos de lineamientos técnicos"/>
    <s v="-"/>
    <s v="-"/>
    <s v="Posibilidad de afectación reputacional por información inconsistente, debido a errores (fallas o deficiencias) en el seguimiento a la gestión de las entidades participantes en los medios de interacción de la Red 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16. Paz, justicia e instituciones sólidas"/>
    <s v="7870 Servicio a la ciudadanía, moderno, eficiente y de calidad"/>
    <s v="Baja (2)"/>
    <n v="0.4"/>
    <s v="Leve (1)"/>
    <s v="Leve (1)"/>
    <s v="Menor (2)"/>
    <s v="Leve (1)"/>
    <s v="Leve (1)"/>
    <s v="Leve (1)"/>
    <s v="Menor (2)"/>
    <n v="0.4"/>
    <s v="Moderado"/>
    <s v="El proceso estima que el riesgo se ubica en zona moderado, debido a que la frecuencia con la que se realizó la actividad clave asociada fue mensual dependiendo los tiempos establecidos ya sea contrato o convenio, ante su materialización, podrían presentarse afectaciones menores para el proceso."/>
    <s v="- 1 El Procedimiento &quot;Administración del Modelo Multicanal de Relacionamiento con la Ciudadanía&quot; 42220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 Tipo: Preventivo Implementación: Manual_x000a_- 2 El Procedimiento &quot;Administración del Modelo Multicanal de Relacionamiento con la Ciudadanía&quot; 42220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4211000-FT-449, de seguimiento contractual. De lo contrario, en el mismo formato se da cuenta del cumplimiento por parte de las entidades participantes en la Red CAD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el Servidor(a) asignado(a), autorizado(a) por el Director (a) del Sistema Distrital de Servicio a la Ciudadanía, cada vez que se identifique la materialización del riesgo realiza reinducción en el protocolo establecido para el apoyo a la supervisión de convenios y contrat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riesgo Posibilidad de afectación reputacional por información inconsistente, debido a errores (fallas o deficiencias) en el seguimiento a la gestión de las entidades participantes en los medios de interacción de la Red CADE"/>
    <s v="- Dirección del Sistema Distrital de Servicio a la Ciudadanía_x000a_- Servidor(a) asignado(a) por el (la) Director (a) del Sistema Distrital de Servicio a la Ciudadanía_x000a__x000a__x000a__x000a__x000a__x000a__x000a__x000a_- Dirección del Sistema Distrital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Riesgo de Posibilidad de afectación reputacional por información inconsistente, debido a errores (fallas o deficiencias) en el seguimiento a la gestión de las entidades participantes en los medios de interacción de la Red CADE, actualizado."/>
    <d v="2023-11-23T00:00:00"/>
    <s v="Identificación del riesgo_x000a__x000a_Establecimiento de controles_x000a__x000a_"/>
    <s v="Se modifica la causa inmediata, ajustándola para evitar reiteración en la redacción; y la causa raíz modificando canales de interacción por relacionamiento._x000a_Se ajustan las causas internas._x000a_Se ajustan los controles detectivos y preventivos, acorde con la actualización del procedimiento Administración del Modelo Multicanal de Relacionamiento con la Ciudadanía - Versión 16  (4222000-PR-036)._x000a_Se ajusta la redacción de controles en cuanto a los centros de costo relacionados a los documentos."/>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_x000a_Capacitar o cualificar a los servidores públicos en temáticas de funcionalidad del Sistema Distrital para la Gestión de Peticiones Ciudadanas, servicio a la Ciudadanía, al igual que en competencias de Inspección, Vigilancia y Control."/>
    <s v="-"/>
    <s v="-"/>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s v="Dirección del Sistema Distrital de Servicio a la Ciudadanía"/>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Asesoría e información técnica y funcional del Sistema Distrital para la Gestión de peticiones ciudadanas_x000a__x000a_"/>
    <s v="- Todos los procesos en el Sistema de Gestión de Calidad_x000a__x000a__x000a__x000a_"/>
    <s v="Sin asociación"/>
    <s v="No aplica"/>
    <s v="Media (3)"/>
    <n v="0.6"/>
    <s v="Leve (1)"/>
    <s v="Menor (2)"/>
    <s v="Menor (2)"/>
    <s v="Leve (1)"/>
    <s v="Leve (1)"/>
    <s v="Menor (2)"/>
    <s v="Menor (2)"/>
    <n v="0.4"/>
    <s v="Moderado"/>
    <s v="El proceso estima que el riesgo se ubica en una zona moderada, debido a que la frecuencia con la que se realizó la actividad clave asociada al riesgo se presentó 261 veces en el último año, sin embargo, ante su materialización podrían presentarse efectos significativos para el proceso."/>
    <s v="- 1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acorde con lo establecido en la Guía para la Administración Funcional del Sistema Distrital para la Gestión de Peticiones Ciudadanas. La(s) fuente(s) de información utilizadas es(son) los tiempos de solución establecidos en dicha guía.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 Tipo: Preventivo Implementación: Manual_x000a_- 2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de atención establecidos acorde con lo establecido en la Guía para la Administración Funcional del Sistema Distrital para la Gestión de Peticiones Ciudadana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 Tipo: Preventivo Implementación: Manual_x000a_- 3 El Procedimiento &quot;Administración del Modelo Multicanal de Relacionamiento con la Ciudadanía&quot; 42220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acorde con lo establecido en la Guía para la Administración Funcional del Sistema Distrital para la Gestión de Peticiones Ciudadanas.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clasifica la incidencia e indica al solicitante los motivos por los cuales la solicitud no pudo ser atendida en los tiempos definidos. Tipo: Correctivo Implementación: Manual_x000a_- 2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 Realiza reinducción en las actividades relacionadas al Soporte Funcional del Sistema Distrital para la Gestión de Peticiones Ciudadanas._x000a__x000a__x000a__x000a__x000a__x000a__x000a_- Actualizar el riesgo Posibilidad de afectación reputacional por inconformidad de los usuarios (entidades) del sistema distrital para la gestión de peticiones, debido a incumplimiento parcial de compromisos en la atención de soporte funcional en los tiempos promedio definidos"/>
    <s v="- Dirección del Sistema Distrital de Servicio a la Ciudadanía_x000a_- Profesional, técnico o auxiliar responsable de la atención del soporte_x000a_- Profesional, técnico o auxiliar responsable de la atención del soporte_x000a__x000a__x000a__x000a__x000a__x000a__x000a_- Dirección del Sistema Distrital de Servicio a la Ciudadanía"/>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 Servidores(as) del equipo de soporte funcional con reinducción._x000a__x000a__x000a__x000a__x000a__x000a__x000a_- Riesgo de Posibilidad de afectación reputacional por inconformidad de los usuarios (entidades) del sistema distrital para la gestión de peticiones, debido a incumplimiento parcial de compromisos en la atención de soporte funcional en los tiempos promedio definidos, actualizado."/>
    <d v="2023-11-23T00:00:00"/>
    <s v="Identificación del riesgo_x000a_Análisis antes de controles_x000a_Establecimiento de controles_x000a_Evaluación de controles_x000a_Tratamiento del riesgo"/>
    <s v="Se ajusta la identificación del riesgo, incluyendo el  servicio relacionado._x000a_Se ajustan las causas internas y externas._x000a_Se ajusta el establecimiento de controles, incluyendo en la descripción para los controles frente a la probabilidad, la Guía para la Administración Funcional del Sistema Distrital para la Gestión de Peticiones Ciudadanas_x000a_Se ajusta la redacción de controles en cuanto a los centros de costo relacionados a los documentos._x000a_Se ajustan los controles correctivos acorde con el ajuste efectuado en las acciones de contingencia del riesgo._x000a_Se ajustan las acciones de contingenci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Medir y analizar la calidad en la prestación del servicio en los canales de relacionamiento con la Ciudadanía de la administración distrital_x000a_Evaluar los criterios de calidad en las respuestas emitidas a las peticiones ciudadanas."/>
    <s v="-"/>
    <s v="-"/>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No aplica"/>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
    <s v="- 1 El procedimiento Seguimiento y Medición del Servicio a la Ciudadanía (4221000-PR-044) indica que el(la) Director(a) de la Dirección Distrital de Calidad del Servicio, autorizado(a) por el(la) Subsecretario(a) de Servicio a la Ciudadanía, mensualmente valida que las comunicaciones oficiales relacionadas con los informes mensuales de calidad cumplan con los parámetros establecidos en la Guía para la evaluación de calidad de las respuestas emitidas a las peticiones ciudadanas y manejo del sistema distrital para la gestión de peticiones ciudadanas (4221000-GS-021). La(s) fuente(s) de información utilizadas es(son) la comunicación proyectada. En caso de evidenciar observaciones, desviaciones o diferencias, se devuelve la comunicación para realizar los respectivos ajustes a través del aplicativo SIGA. De lo contrario, la comunicación se envía a través del mismo aplicativo. Tipo: Preventivo Implementación: Manual_x000a_- 2 El procedimiento Seguimiento y medición del servicio a la Ciudadanía 4221000-PR-044 indica que el(la) director(a) de la Dirección Distrital de Calidad del Servicio, autorizado(a) por el(la) Subsecretario(a) de Servicio a la Ciudadanía, mensualmente revisa que los reportes de los monitoreos de calidad cumplan y sean coherentes con los criterios establecidos en las herramientas de monitoreo del Modelo de seguimiento, acompañamiento y evaluación del servicio. La(s) fuente(s) de información utilizadas es(son) el informe de monitoreo a los puntos de atención ciudadana. En caso de evidenciar observaciones, desviaciones o diferencias, se devuelve el informe de monitoreo a los puntos de atención ciudadana para realizar los respectivos ajustes a través del aplicativo SIGA. De lo contrario, el informe se aprueba y envía a los puntos de atención ciudadana a través del mismo aplicativo. Tipo: Preventivo Implementación: Manual_x000a_- 3 El procedimiento Seguimiento y medición del servicio a la Ciudadanía (4221000-PR-044) indica que el(la) Director(a) de la Dirección Distrital de Calidad del Servicio, autorizado(a) por el(la) Subsecretario(a) de Servicio a la Ciudadanía, anualmente (una vez emitido el informe de encuesta de satisfacción ciudadana) revisa el informe de encuesta de satisfacción ciudadana de acuerdo con datos de la Encuesta de Satisfacción Normalizada. La(s) fuente(s) de información utilizadas es(son) el informe e infografía de la encuesta de satisfacción ciudadana. En caso de evidenciar observaciones, desviaciones o diferencias, el informe e infografía se devuelve a través de correo electrónico, para realizar los respectivos ajustes. De lo contrario, tanto el informe e infografía de la encuesta de satisfacción ciudadana, se aprueban. Tipo: Preventivo Implementación: Manual_x000a_- 4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obierno abierto y relacionamiento con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riesgo Posibilidad de afectación reputacional por inconformidad de las partes interesadas objeto de medición, debido a errores (fallas o deficiencias) en la medición y análisis de la calidad en la prestación de los servicios en los diferentes canales de servicio a la Ciudadanía."/>
    <s v="- Dirección Distrital de Calidad del Servicio _x000a_- Profesional asignado_x000a__x000a__x000a__x000a__x000a__x000a__x000a__x000a_- Dirección Distrital de Calidad del Servicio "/>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actualizado."/>
    <d v="2023-11-23T00:00:00"/>
    <s v="Identificación del riesgo_x000a__x000a__x000a__x000a_"/>
    <s v="Se revisa el riesgo y se mantienen las características de información como propuesta año 2024"/>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Cualificar a servidores públicos, colaboradores y demás actores del servicio, en temáticas orientadas a fortalecer competencias laborales acorde con las necesidades para la prestación del servicio a la ciudadanía de la Administración Distrital."/>
    <s v="-"/>
    <s v="-"/>
    <s v="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x v="0"/>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Cualificación en Servicio a la Ciudadanía a Servidores Públicos y otros_x000a__x000a_"/>
    <s v="- Todos los procesos en el Sistema de Gestión de Calidad_x000a__x000a__x000a__x000a_"/>
    <s v="Sin asociación"/>
    <s v="No aplica"/>
    <s v="Baja (2)"/>
    <n v="0.4"/>
    <s v="Leve (1)"/>
    <s v="Menor (2)"/>
    <s v="Menor (2)"/>
    <s v="Leve (1)"/>
    <s v="Leve (1)"/>
    <s v="Leve (1)"/>
    <s v="Menor (2)"/>
    <n v="0.4"/>
    <s v="Moderado"/>
    <s v="El proceso estima que el riesgo se ubica en una zona moderada, debido a que la frecuencia con la que se realizó  la actividad clave asociada al riesgo fue 12 veces en el último año,  sin embargo, ante su posible materialización podría presentarse falta de credibilidad de las partes interesadas."/>
    <s v="- 1 El procedimiento Cualificación en servicio a la Ciudadanía a Servidores públicos y otros (2212200-PR-043) indica que el(la) Director(a) de la Dirección Distrital de Calidad del Servicio, autorizado(a) por el(la) Subsecretario(a) de Servicio a la Ciudadanía, anualmente valida y aprueba la conformidad del Plan anual de Cualificación de acuerdo con el Informe de gestión anual de cualificación del año inmediatamente anterior y al Acta de reunión de identificación de necesidades. La(s) fuente(s) de información utilizadas es(son) Informe de gestión anual de cualificación del año inmediatamente anterior y al Acta de reunión de identificación de necesidades. En caso de evidenciar observaciones, desviaciones o diferencias, se informa por medio de correo electrónico para realizar los ajustes necesarios. De lo contrario, se aprueba el Plan Anual de Cualificación por medio de firma. Tipo: Preventivo Implementación: Manual_x000a_- 2 El procedimiento Cualificación en servicio a la Ciudadanía a Servidores públicos y otros (2212200-PR-043) indica que Profesional de la Dirección Distrital de Calidad del Servicio, autorizado(a) por el(la) Director(a) de la Dirección Distrital de Calidad del Servicio, mensualmente revisa, según sea el caso, la agenda con la programación de las jornadas de cualificación de acuerdo con los siguientes criterios: fecha, hora, modalidad (Si es presencial se establece el lugar con los requerimientos logísticos y tecnológicos), ciclo y modulo a cualificar, cantidad de servidores a cualificar. La(s) fuente(s) de información utilizadas es(son) archivo en Excel agendamiento sesiones de cualificación. En caso de evidenciar observaciones, desviaciones o diferencias, por comunicación o solicitud expresa de la entidad a cualificar, se crea un nuevo agendamiento en el calendario y se modifica únicamente la fecha de agendamiento inicial indicando la nueva fecha de la jornada que se reprograma a solicitud de la entidad, en caso de que la Dirección Distrital de Calidad del Servicio deba realizar reprogramación de una sesión de cualificación se debe remitir correo electrónico a la entidad y cambiar la fecha establecida con la entidad, dejando evidencia por medio de una nota en archivo en Excel agendamiento sesiones de cualificación. De lo contrario, se continúa con las jornadas de cualificación establecidas en el Plan anual de cualificación Tipo: Detectivo Implementación: Manual _x000a_- 3 El procedimiento Cualificación en servicio a la Ciudadanía a Servidores públicos y otros (2212200-PR-043) indica que Profesional de la Dirección Distrital de Calidad del Servicio, autorizado(a) por el(la) Director(a) de la Dirección Distrital de Calidad del Servicio, bimestralmente verifica los resultados de la gestión de cualificación del periodo respecto al plan anual de cualificación y presenta, en el subcomité de autocontrol, los datos consolidados del grado de satisfacción de las jornadas de cualificación ejecutadas, a partir de la tabulación de los datos registrados en el formato de encuesta de satisfacción de cualificaciones y el consolidado de personas cualificadas y de sesiones realizadas. La(s) fuente(s) de información utilizadas es(son) los Informes mensuales de la gestión de cualificación. En caso de evidenciar observaciones, desviaciones o diferencias, se definen las estrategias a seguir para cumplir con el Plan anual de cualificación, dejando evidencia en el Acta subcomité de autocontrol 2210112-FT-281. De lo contrario, se continúa con las jornadas de cualificación establecidas en el Plan anual de cualificación.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obierno abierto y relacionamiento con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en el informe de monitoreo a la Oficina Asesora de Planeación._x000a_- Ajustar la programación definida en el plan anual de cualificación_x000a__x000a__x000a__x000a__x000a__x000a__x000a__x000a_- Actualizar el riesgo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s v="- Dirección Distrital de Calidad del Servicio _x000a_- Profesional Universitario asignado por el (la) Director (a) Distrital de Calidad del Servicio_x000a__x000a__x000a__x000a__x000a__x000a__x000a__x000a_- Dirección Distrital de Calidad del Servicio "/>
    <s v="- Reporte de monitoreo indicando la materialización del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_x000a_- Plan anual de cualificación ajustado_x000a__x000a__x000a__x000a__x000a__x000a__x000a__x000a_- Riesgo de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 actualizado."/>
    <d v="2023-11-23T00:00:00"/>
    <s v="Identificación del riesgo_x000a_Análisis antes de controles_x000a__x000a__x000a_"/>
    <s v="Se modifica la actividad clave del proceso asociada al riesgo._x000a_Se ajusta el nombre del riesgo incorporando en su redacción el nombre del servicio asociado a este._x000a_Se relaciona el servicio &quot;Cualificación en Servicio a la Ciudadanía a Servidores Públicos y otros &quot; en la lista desplegable._x000a_Se ajusta la causa externa._x000a_Se ajusta la valoración de la perspectiva del impacto antes de controles en lo referente a &quot;cumplimiento&quot;."/>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Realizar el traslado de las peticiones ciudadanas registradas en el Sistema Distrital para la Gestión de Peticiones Ciudadanas."/>
    <s v="-"/>
    <s v="-"/>
    <s v="Posibilidad de afectación reputacional por inconformidad de los usuarios del sistema, debido a errores (fallas o deficiencias) en el análisis y direccionamiento a las peticiones ciudadanas"/>
    <x v="0"/>
    <s v="Usuarios, productos y prácticas"/>
    <s v="Dirección Distrital de Calidad del Servicio"/>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Sin asociación"/>
    <s v="No aplica"/>
    <s v="Media (3)"/>
    <n v="0.6"/>
    <s v="Leve (1)"/>
    <s v="Leve (1)"/>
    <s v="Leve (1)"/>
    <s v="Leve (1)"/>
    <s v="Leve (1)"/>
    <s v="Leve (1)"/>
    <s v="Leve (1)"/>
    <n v="0.2"/>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indica que el/la Director(a) Distrital de Calidad del Servicio o la persona designada para tal fin, autorizado(a) por el/la Subsecretario(a) de Servicio a la Ciudadanía, por demanda analiza las peticiones ciudadanas y valida las competencias en los siguientes casos: cuando no se identifica la competencia, cuando se sugiere que va para el despacho del alcalde(sa), el despacho de la Secretaría General o la Oficina  Jurídica. La(s) fuente(s) de información utilizadas es(son) actividad 7 (Validar competencias) del Procedimiento Direccionamiento de Peticiones Ciudadanas 2212200-PR-291. En caso de evidenciar observaciones, desviaciones o diferencias, se corrigen las competencias y/o se realiza validación con la Oficina Asesora Jurídica. De lo contrario, se continua con la gestión de la petición ciudadana. Queda como evidencia correo electrónico de solicitud de validación de competencias. Tipo: Preventivo Implementación: Manual_x000a_- 2 El Procedimiento &quot;Direccionamiento de Peticiones Ciudadanas&quot; 2212200-PR-291   indica que el/la Director(a) Distrital de Calidad del Servicio, autorizado(a) por el/la Subsecretario(a) de Servicio a la Ciudadanía, por demanda revisa las comunicaciones proyectadas. La(s) fuente(s) de información utilizadas es(son) actividad 12 (revisar y aprobar la competencia)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Leve (1)"/>
    <n v="0.15000000000000002"/>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riesgo Posibilidad de afectación reputacional por inconformidad de los usuarios del sistema, debido a errores (fallas o deficiencias) en el análisis y direccionamiento a las peticiones ciudadanas"/>
    <s v="- Dirección Distrital de Calidad del Servicio _x000a_- Profesional, Técnico operativo o Auxiliar Administrativo encargado del Direccionamiento de Peticiones Ciudadanas_x000a__x000a__x000a__x000a__x000a__x000a__x000a__x000a_- Dirección Distrital de Calidad del Servicio "/>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Riesgo de Posibilidad de afectación reputacional por inconformidad de los usuarios del sistema, debido a errores (fallas o deficiencias) en el análisis y direccionamiento a las peticiones ciudadanas, actualizado."/>
    <d v="2023-11-23T00:00:00"/>
    <s v="_x000a_Análisis antes de controles_x000a_Establecimiento de controles_x000a__x000a_"/>
    <s v="Se ajusta la valoración de la perspectiva del impacto antes de controles en lo referente a &quot;imagen, medidas de control interno y externo y cumplimiento&quot;._x000a_Se modifica la redacción de los controles 1 ( preventivo) y 2 (detectiv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
    <s v="-"/>
    <s v="-"/>
    <s v="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x v="1"/>
    <s v="Fraude interno"/>
    <s v="Dirección del Sistema Distrital de Servicio a la Ciudadanía"/>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Información general y orientación de Trámites y Servicios a la ciudadanía en los canales de atención de la RED CADE_x000a__x000a_"/>
    <s v="- Procesos de evaluación en el Sistema de Gestión de Calidad_x000a__x000a__x000a__x000a_"/>
    <s v="Sin asociación"/>
    <s v="No aplica"/>
    <s v="Muy baja (1)"/>
    <n v="0.2"/>
    <s v="Menor (2)"/>
    <s v="Moderado (3)"/>
    <s v="Menor (2)"/>
    <s v="Menor (2)"/>
    <s v="Menor (2)"/>
    <s v="Moderado (3)"/>
    <s v="Mayor (4)"/>
    <n v="0.8"/>
    <s v="Alto"/>
    <s v="El proceso estima que el riesgo se ubica en una zona alta, debido a que si bien, el riesgo no se ha presentado en los últimos cuatro años, ante su materialización, podrían presentarse los efectos significativos, señalados en la encuesta del Departamento Administrativo de la Función Pública."/>
    <s v="- 1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 Tipo: Preventivo Implementación: Manual_x000a_- 2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4222000-FT-339. De lo contrario, el mismo Informe administrativo, da cuenta de la verificación del comportamiento de los servidores. Tipo: Detectivo Implementación: Manual_x000a_- 3 El Procedimiento “Administración del Modelo Multicanal de Relacionamiento con la Ciudadanía” 42220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4201000-FT-281.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x000a__x000a__x000a__x000a__x000a__x000a__x000a__x000a__x000a_"/>
    <s v="- Gestores de transparencia e integridad de la Dirección del Sistema Distrital de Servicio a la Ciudadana.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riesgo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s v="- Dirección del Sistema Distrital de Servicio a la Ciudadanía_x000a_- Director (a) del Sistema Distrital de Servicio a la Ciudadanía_x000a__x000a__x000a__x000a__x000a__x000a__x000a__x000a_- Dirección del Sistema Distrital de Servicio a la Ciudadanía"/>
    <s v="- Notificación realizada del presunto hech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Riesgo de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 actualizado."/>
    <d v="2023-11-23T00:00:00"/>
    <s v="Identificación del riesgo_x000a_Análisis antes de controles_x000a__x000a__x000a_Tratamiento del riesgo"/>
    <s v="Se ajusta el nombre del riesgo incorporando en su redacción el nombre del el servicio asociado a este._x000a_Se relaciona el servicio &quot;Información general y orientación de Trámites y Servicios a la ciudadanía en los canales de atención de la RED CADE&quot; en la lista desplegable._x000a_Se ajusta la valoración por probabilidad antes de controles en cuanto a la ocurrencia del riesgo, dado que no se ha materializado en los últimos 4 años, así mismo, se ajusta la explicación de la valoración obtenida._x000a_Se ajusta la redacción de controles en cuanto a los centros de costo relacionados a los documentos_x000a_Se define la acción preventiva para evitar la materialización d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Medir y analizar la calidad en la prestación del servicio en los canales de relacionamiento con la Ciudadanía de la administración distrital"/>
    <s v="-"/>
    <s v="-"/>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Dirección Distrital de Calidad del Servicio "/>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Sin asociación"/>
    <s v="No aplica"/>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se indica, en el mismo formato de evidencia de reunión, la conformidad a la operación y/o a las herramientas de seguimiento y evaluación. Tipo: Preventivo Implementación: Manual_x000a_- 2 El procedimiento Seguimiento y medición del servicio a la Ciudadanía (4221000-PR-044), indica que el Profesional de la Dirección Distrital de Calidad del Servicio, autorizado(a) por el(la) Director(a) de la Dirección Distrital de Calidad del Servicio, bimestralmente realiza una reunión para la revisión y análisis de los resultados obtenidos y la metodología utilizada para la ejecución de los monitoreos realizados a la prestación de los servicios en los diferentes canales de interacción con la ciudadanía establecidos como objeto de monitoreo. La(s) fuente(s) de información utilizadas es(son) los informes de resultados del monitoreo de la prestación de los servicios en los diferentes canales de interacción con la ciudadanía. En caso de evidenciar observaciones, desviaciones o diferencias, se plantea en la reunión los ajustes necesarios a la operación y/o a las herramientas de seguimiento y evaluación, además de las acciones pertinentes, según sea el caso, todo esto con el acompañamiento y aprobación del el/la directora (a), quedando plasmado en la evidencia de reunión (4211000-FT-449). De lo contrario, De lo contrario, se indica, en la misma evidencia de reunión, la conformidad a la operación y/o a las herramientas de seguimiento y evaluación.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 la directora(a) Distrital de Calidad del Servicio, autorizado(a) por el / la Subsecretario(a) de Servicio a la Ciudadanía, cada vez que se identifique la materialización del riesgo repite el monitoreo y lo compara con el anterior Tipo: Correctivo Implementación: Manual._x000a_- 2 El mapa de riesgos del proceso de Gobierno abierto y relacionamiento con la Ciudadanía indica que el / la directora(a) Distrital de Calidad del Servicio, autorizado(a) por el / la Subsecretario(a) de Servicio a la Ciudadanía, cada vez que se identifique la materialización del riesgo informa al Operador Disciplinari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 Sensibilizar a los servidores de la Dirección Distrital de Calidad del Servicio sobre los valores de integridad, con relación al servicio a la ciudadanía._x000a__x000a__x000a__x000a__x000a__x000a__x000a__x000a__x000a__x000a__x000a__x000a__x000a__x000a__x000a__x000a__x000a__x000a__x000a_"/>
    <s v="- Gestor de integridad de la Dirección Distrital de Calidad del Servicio.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31/10/2024_x000a__x000a__x000a__x000a__x000a__x000a__x000a__x000a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riesgo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 Dirección Distrital de Calidad del Servicio _x000a_- Director Distrital de Calidad del Servicio_x000a_- Director Distrital de Calidad del Servicio_x000a__x000a__x000a__x000a__x000a__x000a__x000a_- Dirección Distrital de Calidad del Servicio "/>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Riesg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ctualizado."/>
    <d v="2023-11-23T00:00:00"/>
    <s v="_x000a__x000a__x000a__x000a_Tratamiento del riesgo"/>
    <s v="Se define la acción preventiva para evitar la materialización d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Administrar canales de relacionamiento con la ciudadanía"/>
    <s v="-"/>
    <s v="-"/>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Dirección del Sistema Distrital de Servicio a la Ciudadanía"/>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en el Sistema de Gestión de Calidad_x000a__x000a__x000a__x000a_"/>
    <s v="Sin asociación"/>
    <s v="No aplica"/>
    <s v="Baja (2)"/>
    <n v="0.4"/>
    <s v="Menor (2)"/>
    <s v="Menor (2)"/>
    <s v="Leve (1)"/>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De lo contrario, se generan las facturas correspondientes. Tipo: Preventivo Implementación: Manual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obierno Abierto y Relacionamiento con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 Tipo: Correctivo Implementación: Manual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riesgo Posibilidad de afectación económica (o presupuestal) por información inconsistente en los cobros a las entidades, debido a errores (fallas o deficiencias) en la elaboración de facturas por el uso de los espacios de los CADE y SuperCADE"/>
    <s v="- Dirección del Sistema Distrital de Servicio a la Ciudadanía_x000a_- Servidor(a) asignado por el (la) Director(a) del Sistema Distrital de Servicio a la Ciudadanía_x000a__x000a__x000a__x000a__x000a__x000a__x000a__x000a_- Dirección del Sistema Distrital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Riesgo de Posibilidad de afectación económica (o presupuestal) por información inconsistente en los cobros a las entidades, debido a errores (fallas o deficiencias) en la elaboración de facturas por el uso de los espacios de los CADE y SuperCADE, actualizado."/>
    <d v="2023-11-23T00:00:00"/>
    <s v="Identificación del riesgo_x000a_Análisis antes de controles_x000a__x000a__x000a_"/>
    <s v="Se ajustan las causas internas y externas._x000a_Se ajusta el análisis antes de controles, teniendo en cuenta el impacto de la materialización del riesgo en cuanto a la perspectiva “medidas de control interno o extern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 a entidades distritales_x000a_Fase:(propósito): Generar valor público para la ciudadanía, la Secretaria General y sus grupos de interés, mediante el uso y aprovechamiento estratégico de TIC)"/>
    <s v="-"/>
    <s v="-"/>
    <s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x v="0"/>
    <s v="Usuarios, productos y prácticas"/>
    <s v="Oficina de Alta Consejería Distrital de Tecnologías de Información y Comunicaciones –TIC"/>
    <s v="- Dificultad en la articulación de actividades comunes a las dependencias._x000a_- Alta rotación de personal generando retrasos en la curva de aprendizaje._x000a_- Desarticulación en espacios de relacionamiento con poca comunicación con los procesos de planeación e instancias de decisión._x000a_- Desconocimiento por parte de algunos funcionarios acerca de las funciones de la entidad y elementos de la plataforma estratégica.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Procesos misionales y estratégicos misionales en el Sistema de Gestión de Calidad_x000a__x000a__x000a__x000a_"/>
    <s v="9. Industria, innovación e infraestructura"/>
    <s v="7872 Transformación digital y gestión TIC"/>
    <s v="Baja (2)"/>
    <n v="0.4"/>
    <s v="Leve (1)"/>
    <s v="Menor (2)"/>
    <s v="Leve (1)"/>
    <s v="Menor (2)"/>
    <s v="Menor (2)"/>
    <s v="Menor (2)"/>
    <s v="Menor (2)"/>
    <n v="0.4"/>
    <s v="Moderado"/>
    <s v="El proceso estima que el riesgo se ubica en una zona moderada, debido a que la frecuencia con la que se realizó la actividad clave asociada al riesgo durante el último año fue (12) veces, frente a su materialización podrían presentarse efectos menores para el proceso. "/>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 1.Políticas Públicas 2. Normatividad Nacional. 3.Directrices y lineamientos. 4.Funciones de la Alta Consejería Distrital de TIC. La(s) fuente(s) de información utilizadas es(son) 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 Tipo: Preventivo Implementación: Manual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 Tipo: Detectivo Implementación: Manual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 Tipo: Detectivo Implementación: Manual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 Tipo: Preven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 Tipo: Correctivo Implementación: Manual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se reformula el proyecto y se pasa para su revisión y aprobación.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riesgo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s v="- Oficina de Alta Consejería Distrital de Tecnologías de Información y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Oficina de Alta Consejería Distrital de Tecnologías de Información y Comunicaciones –TIC"/>
    <s v="- Reporte de monitoreo indicando la materialización del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_x000a_- Documento de análisis de errores _x000a_- Proyecto reformulado_x000a__x000a__x000a__x000a__x000a__x000a__x000a_- Riesgo de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 actualizado."/>
    <d v="2023-11-23T00:00:00"/>
    <s v="Identificación del riesgo_x000a_Análisis antes de controles_x000a__x000a__x000a_"/>
    <s v="Se ajusta el nombre en cuanto a redacción._x000a_Se relacionan los servicios &quot;Asesoría técnica a entidades distritales y Proyectos&quot; asociados al riesgo._x000a_Se ajusta la explicación de la valoración obtenida antes de controles."/>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
    <s v="-"/>
    <s v="-"/>
    <s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x v="0"/>
    <s v="Usuarios, productos y prácticas"/>
    <s v="Oficina de Alta Consejería Distrital de Tecnologías de Información y Comunicaciones –TIC"/>
    <s v="- Dificultad en la articulación de actividades comunes a las dependencias._x000a_- Alta rotación de personal generando retrasos en la curva de aprendizaje._x000a_- Desconocimiento por parte de algunos funcionarios acerca de las funciones de la entidad y elementos de la plataforma estratégica._x000a_- Desarticulación en espacios de relacionamiento con poca comunicación con los procesos de planeación e instancias de decisión._x000a__x000a__x000a__x000a__x000a__x000a_"/>
    <s v="- La información necesaria en relación con la normatividad nacional y distrital, para el seguimiento a la gestión de las entidades participantes en las estrategias para el relacionamiento con la Ciudadanía, no es suficiente, clara, completa o de calidad._x000a_- Conocimiento parcial del propósito, funcionamiento y productos y servicios del proceso por parte del usuario final_x000a_- Manifestaciones que generan alteraciones en el orden público, en las cuales se vean afectada la gestión propia de la Secretaría General._x000a_- Presiones o motivaciones de los ciudadanos que incitan al servidor público a realizar conductas contrarias al deber ser.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Procesos misionales y estratégicos misionales en el Sistema de Gestión de Calidad_x000a__x000a__x000a__x000a_"/>
    <s v="9. Industria, innovación e infraestructura"/>
    <s v="7872 Transformación digital y gestión TIC"/>
    <s v="Baja (2)"/>
    <n v="0.4"/>
    <s v="Leve (1)"/>
    <s v="Menor (2)"/>
    <s v="Leve (1)"/>
    <s v="Menor (2)"/>
    <s v="Menor (2)"/>
    <s v="Menor (2)"/>
    <s v="Menor (2)"/>
    <n v="0.4"/>
    <s v="Moderado"/>
    <s v="El proceso estima que el riesgo se ubica en una zona moderado, debido a que la frecuencia con la que se realizó la actividad clave asociada al riesgo durante el último año fue (12) veces,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 Queda como evidencia Informe parcial/Final del proyecto 4130000-FT-1159, Correo electrónico/solicitud aprobación del informe, Correo electrónico/ajustes informe parcial o final del proyecto.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identifica las causas de incumplimiento en la ejecución de un proyecto. Tipo: Correctivo Implementación: Manual_x000a_- 2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ajusta el plan de trabajo con los tiempos en que se cumplirá el proyect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_x0009__x0009__x0009__x0009__x0009__x0009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en el informe de monitoreo a la Oficina Asesora de Planeación._x000a_- Identificar las causas de porque se incumplió  la ejecución de un proyecto_x000a_- Ajustar el plan de trabajo con los tiempos en que se cumplirá el proyecto_x000a__x000a__x000a__x000a__x000a__x000a__x000a_- Actualizar el riesgo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s v="- Oficina de Alta Consejería Distrital de Tecnologías de Información y Comunicaciones –TIC_x000a_- Jefe Oficina de la Alta Consejería Distrital de TIC, Asesora de despacho, profesional especializado_x000a_- Jefe Oficina de la Alta Consejería Distrital de TIC, Asesora de despacho, profesional especializado_x000a__x000a__x000a__x000a__x000a__x000a__x000a_- Oficina de Alta Consejería Distrital de Tecnologías de Información y Comunicaciones –TIC"/>
    <s v="- Reporte de monitoreo indicando la materialización del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_x000a_- Causas de incumplimiento identificadas_x000a_- Plan de trabajo actualizado _x000a__x000a__x000a__x000a__x000a__x000a__x000a_- Riesgo de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 actualizado."/>
    <d v="2023-11-23T00:00:00"/>
    <s v="Identificación del riesgo_x000a_Análisis antes de controles_x000a__x000a_Evaluación de controles_x000a_"/>
    <s v="Se ajusta el nombre en cuanto a redacción._x000a_Se relacionan los servicios &quot;Asesoría técnica a entidades distritales y Proyectos&quot; asociados al riesgo._x000a_Se ajusta la valoración de la perspectiva del impacto antes de controles en lo referente a &quot;cumplimiento&quot;._x000a_Se ajusta la redacción de la valoración obtenida después de controles."/>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Gestionar asesorías y formular e implementar proyectos en materia de transformación digital"/>
    <s v="-"/>
    <s v="-"/>
    <s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x v="1"/>
    <s v="Fraude interno"/>
    <s v="Oficina de Alta Consejería Distrital de Tecnologías de Información y Comunicaciones –TIC"/>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_x000a__x000a__x000a__x000a__x000a_"/>
    <s v="5. Fortalecer la prestación del servicio a la ciudadanía con oportunidad, eficiencia y transparencia, a través del uso de la tecnología y la cualificación de los servidores."/>
    <s v="- Proyectos (ATIC)_x000a_- Asesoría técnica a entidades distritales_x000a_"/>
    <s v="- Ningún otro proceso en el Sistema de Gestión de Calidad_x000a__x000a__x000a__x000a_"/>
    <s v="Sin asociación"/>
    <s v="No aplica"/>
    <s v="Muy baja (1)"/>
    <n v="0.2"/>
    <s v="Leve (1)"/>
    <s v="Menor (2)"/>
    <s v="Leve (1)"/>
    <s v="Menor (2)"/>
    <s v="Leve (1)"/>
    <s v="Leve (1)"/>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Detectivo Implementación: Manual_x000a_- 2 El procedimiento 1210200-PR-306 “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 Queda como evidencia Registro de Asistencia 2211300-FT211 y Acta 2211600-FT-008, - Mesas Técnicas Seguimiento Proyectos. Tipo: Preventivo Implementación: Manual_x000a_- 3  El procedimiento 1210200-PR-306 “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Informe parcial/final del proyecto” y el correo electrónico Queda como evidencia Informe parcial/Final del proyecto 4130000-FT-1159 Correo electrónico/solicitud aprobación del informe, Correo electrónico/ajustes informe parcial o final del proyecto. Tipo: Preven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asignar la asesoría a un nuevo profesional para continuar con la prestación del servicio de asesoría técnica en materia TIC. Tipo: Correctivo Implementación: Manual_x000a_- 1 El mapa de riesgos del proceso de Gobierno abierto y relacionamiento con la Ciudadanía indica que el jefe de la Oficina de Alta Consejería Distrital TIC, autorizado(a) por el manual especifico de funciones y competencias laborales, cada vez que se identifique la materialización del riesgo retomar la asesoría realizando los ajustes pertinentes a los documentos relacionados con la  asesoría Técnica en materia TIC.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El proceso estima que el riesgo se ubica en una zona extrema, aunque los controles establecidos son los adecuados y la calificación de los criterios es satisfactoria, el impacto no disminuye por ser un riesgo de corrupción. Ante su materialización se aplicarían las acciones de contingencia establecida."/>
    <s v="Reducir"/>
    <s v="- Sensibilizar cuatrimestralmente al equipo de la Alta Consejería Distrital de TIC sobre los valores de integridad_x000a__x000a__x000a__x000a__x000a__x000a__x000a__x000a__x000a__x000a__x000a__x000a__x000a__x000a__x000a__x000a__x000a__x000a__x000a_"/>
    <s v="- Profesionales responsables de riesgos de la ACDTIC y Gestor de integridad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31/12/2024_x000a__x000a__x000a__x000a__x000a__x000a__x000a__x000a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a la Oficina Asesora de Planeación en el informe de monitoreo en caso que tenga fallo._x000a_- Reasignar la asesoría a un nuevo profesional para continuar con la prestación del servicio de asesoría técnica en materia TIC_x000a_- Retomar la asesoría realizando los ajustes pertinentes a los documentos relacionados con la  asesoría Técnica en materia TIC_x000a__x000a__x000a__x000a__x000a__x000a__x000a_- Actualizar el riesgo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s v="- Oficina de Alta Consejería Distrital de Tecnologías de Información y Comunicaciones –TIC_x000a_- Jefe Oficina de la Alta Consejería Distrital de TIC_x000a_- Jefe Oficina de la Alta Consejería Distrital de TIC_x000a__x000a__x000a__x000a__x000a__x000a__x000a_- Oficina de Alta Consejería Distrital de Tecnologías de Información y Comunicaciones –TIC"/>
    <s v="- Notificación realizada del presunto hech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l operador disciplinario, y reporte de monitoreo a la Oficina Asesora de Planeación en caso que el riesgo tenga fallo definitivo._x000a_- Formato de asesoría técnica actualizado _x000a_- Documentos ajustados relacionados con la asesoría técnica en materia TIC_x000a__x000a__x000a__x000a__x000a__x000a__x000a_- Riesgo de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 actualizado."/>
    <d v="2023-11-23T00:00:00"/>
    <s v="Identificación del riesgo_x000a_Análisis antes de controles_x000a__x000a__x000a_Tratamiento del riesgo"/>
    <s v="Se ajusta el nombre en cuanto a redacción._x000a_Se relacionan los servicios &quot;Asesoría técnica a entidades distritales y Proyectos&quot; asociados al riesgo._x000a_Se ajusta la redacción de la explicación de la valoración obtenida después de controles, para dar mayor claridad._x000a_Se define la acción preventiva para evitar la materialización del riesgo._x000a_Se ajustan los controles correctivos en coherencia con el ajuste efectuado en las acciones de contingencia del riesgo._x000a_Se ajustan las acciones de contingencia."/>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 Formular, implementar y realizar seguimiento a las estrategias, lineamientos y proyectos en materia gobierno abierto y la transformación digital_x000a_(Fase: Actividad) Desarrollar el modelo de Gobierno Abierto con articulación y coordinación interinstitucional."/>
    <s v="-"/>
    <s v="-"/>
    <s v="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x v="0"/>
    <s v="Ejecución y administración de procesos"/>
    <s v="Oficina Asesora de Planeación"/>
    <s v="- Insuficiencia de estrategias institucionales para ejercer la democracia digital, el control social y el aprovechamiento de información pública, en el marco de la transparencia, la colaboración y la participación._x000a_- Desarticulación en espacios de relacionamiento con poca comunicación con los procesos de planeación e instancias de decisión._x000a__x000a__x000a__x000a__x000a__x000a__x000a__x000a_"/>
    <s v="- Pérdida de credibilidad y de confianza que dificulte la ejecución de las políticas, programas y proyectos de la Secretaría General._x000a_- Dificultades en la coordinación entre las administraciones locales, distritales y nacionales para la prestación de servicios o ejecución de programas._x000a_- Insuficiencia de recursos para el logro de las metas u objetivos propuesto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7869 Implementación del modelo de gobierno abierto, accesible e incluyente de Bogotá"/>
    <s v="Baja (2)"/>
    <n v="0.4"/>
    <s v="Leve (1)"/>
    <s v="Moderado (3)"/>
    <s v="Leve (1)"/>
    <s v="Leve (1)"/>
    <s v="Moderado (3)"/>
    <s v="Moderado (3)"/>
    <s v="Moderado (3)"/>
    <n v="0.6"/>
    <s v="Moderado"/>
    <s v="El proceso estima que el riesgo se ubica en una zona moderada, debido a que la frecuencia con la que se realizó la actividad clave asociada al riesgo fue cinco (5) veces en el último año, sin embargo, ante su materialización podrían presentarse afectaciones para el proceso en cuanto a imagen, información y cumplimiento."/>
    <s v="-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una vez recibida la programación de las acciones y compromisos del Plan de Acción General del Gobierno Abierto de Bogotá PAGAB de cada entidad, revisa que los indicadores y la programación corresponda con las directrices normativas y lo establecido en la Guía orientadora para la programación y reprogramación del plan de acción general de gobierno abierto 4202000-GS-112. La(s) fuente(s) de información utilizadas es(son) la programación remitida por las entidades. En caso de evidenciar observaciones, desviaciones o diferencias, se envía correo electrónico con la retroalimentación solicitando los ajustes pertinentes de la programación y en caso de que una entidad lo requiera, se realizan mesas de trabajo para acompañar y culminar el ejercicio de programación. De lo contrario, se envía correo electrónico con la retroalimentación para confirmar la programación de la entidad distrital. Tipo: Preventivo Implementación: Manual_x000a_-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200 de 16 de junio de 2020,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200 de 16 de junio de 2020,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s v="- Oficina Asesora de Planeación_x000a_- Gerente del Proyecto   _x000a_- Gerente del Proyecto   _x000a_- Gerente del Proyecto   _x000a__x000a__x000a__x000a__x000a__x000a_- Oficina Asesora de Planeación"/>
    <s v="- Reporte de monitoreo indicando la materialización del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n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ajustan las acciones de contingencia frente a la materialización d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Formular, implementar y realizar seguimiento a las estrategias, lineamientos y proyectos en materia gobierno abierto y la transformación digital_x000a_(Propósito): Implementar un modelo de Gobierno Abierto de Bogotá que promueva una relación democrática, incluyente, accesible y transparente con la ciudadanía."/>
    <s v="-"/>
    <s v="-"/>
    <s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x v="0"/>
    <s v="Ejecución y administración de procesos"/>
    <s v="Oficina Asesora de Planeación"/>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7869 Implementación del modelo de gobierno abierto, accesible e incluyente de Bogotá"/>
    <s v="Media (3)"/>
    <n v="0.6"/>
    <s v="Leve (1)"/>
    <s v="Moderado (3)"/>
    <s v="Leve (1)"/>
    <s v="Leve (1)"/>
    <s v="Leve (1)"/>
    <s v="Moderado (3)"/>
    <s v="Moderado (3)"/>
    <n v="0.6"/>
    <s v="Moderado"/>
    <s v="El proceso estima que el riesgo se ubica en una zona moderada, debido a que la frecuencia con la que se realizó la actividad clave asociada al riesgo fue treinta y siete (37) veces en el último año, sin embargo, ante su materialización podrían presentarse afectaciones para el proceso en cuanto a imagen y cumplimiento."/>
    <s v="- 1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trimestralmente revisa que la información del reporte al seguimiento del Plan de Acción General del Gobierno Abierto de Bogotá PAGAB cumpla con la programación y que los soportes correspondan con la información reportada y con los estándares mínimos de calidad. La(s) fuente(s) de información utilizadas es(son) el reporte trimestral remitido por la entidad y el Plan de Acción General de Gobierno Abierto de Bogotá -PAGAB. En caso de evidenciar observaciones, desviaciones o diferencias, se envía correo electrónico con la retroalimentación solicitando los ajustes pertinentes al seguimiento, en caso de que una entidad lo requiera, se realizan mesas de trabajo para acompañar y culminar el ejercicio de seguimiento. De lo contrario, se envía correo electrónico indicando la conformidad del reporte. Tipo: Detectivo Implementación: Manual_x000a__x000a__x000a__x000a__x000a__x000a__x000a__x000a__x000a__x000a__x000a__x000a__x000a__x000a__x000a__x000a__x000a__x000a_"/>
    <s v="- Sin documentar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se verifica la necesidad de aclaración, ajustes o precisiones al documento estratégico. Tipo: Correctivo Implementación: Manual_x000a_- 2 El mapa de riesgos del proceso de Gobierno abierto y relacionamiento con la Ciudadanía indica que el Gerente del Proyecto, autorizado(a) por Resolución 200 de 16 de junio de 2020, cada vez que se materialice el riesgo se verifica la realización de las acciones pertinente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52"/>
    <s v="Menor (2)"/>
    <n v="0.33749999999999997"/>
    <s v="Moderado"/>
    <s v="El proceso estima que el riesgo se ubica en una zona moderado, debido a que los controles establecidos son los adecuados y la calificación de los criterios es satisfactoria, ubicando el riesgo en la escala de probabilidad  baja con un impacto menor, y ante su materialización, podrían disminuirse los efectos, aplicando las acciones de contingencia."/>
    <s v="Reducir"/>
    <s v="- Actualizar el procedimiento &quot;Formulación y seguimiento al Plan de Acción General de Gobierno Abierto de Bogotá (4202000-PR-101)&quot;, con el fin de documentar el control relacionado con: 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realizar acompañamiento y/o asesoramiento metodológico verifica que se encuentra enmarcado dentro de los pilares de Gobierno Abierto de Bogotá. La(s) fuente(s) de información utilizadas es(son) la directiva 005 de 2020 y la matriz de acciones de gobierno abierto a implementar_4202000-FT-1305. En caso de evidenciar observaciones, desviaciones o diferencias, se realiza gestión con la entidad responsable del acompañamiento y se programa con la entidad la asesoría. De lo contrario, se envía citación para la programación del acompañamiento. Tipo: Preventivo Implementación: Manual_x000a_- Definir el(los) control(es) de tipo preventivo, detectivo y/o correctivo que se requiera para disminuir la calificación de la probabilidad y/o impacto del riesgo &quot;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quot;._x000a__x000a__x000a__x000a__x000a__x000a__x000a__x000a__x000a__x000a__x000a__x000a__x000a__x000a__x000a__x000a__x000a__x000a_"/>
    <s v="- Asesor GAB_x000a_- Asesor GAB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30/04/2024_x000a_31/05/2024_x000a__x000a__x000a__x000a__x000a__x000a__x000a__x000a__x000a__x000a__x000a__x000a__x000a__x000a__x000a__x000a__x000a__x000a_"/>
    <s v="- Reportar el riesgo materializad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en el informe de monitoreo a la Oficina Asesora de Planeación._x000a_- Verificar la necesidad de aclaración, ajustes o precisiones al documento estratégico_x000a_- Verificar que se realizaron las acciones pertinentes_x000a__x000a__x000a__x000a__x000a__x000a__x000a_- Actualizar el riesgo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s v="- Oficina Asesora de Planeación_x000a_- Gerente del Proyecto   _x000a_- Gerente del Proyecto   _x000a__x000a__x000a__x000a__x000a__x000a__x000a_- Oficina Asesora de Planeación"/>
    <s v="- Reporte de monitoreo indicando la materialización del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_x000a_- Acta de reunión en donde se identifiquen en los compromisos las acciones a tomar_x000a_- Documento de informe de seguimiento al modelo ajustado_x000a__x000a__x000a__x000a__x000a__x000a__x000a_- Riesgo de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r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definen acciones de tratamiento _x000a_Se ajustan las acciones de contingencia frente a la materialización del riesgo."/>
    <m/>
    <m/>
    <m/>
    <m/>
    <m/>
    <m/>
    <m/>
    <m/>
    <m/>
    <m/>
    <m/>
    <m/>
    <m/>
    <m/>
    <m/>
    <m/>
    <m/>
    <m/>
    <m/>
    <m/>
    <m/>
    <m/>
    <m/>
    <m/>
    <m/>
    <m/>
    <m/>
    <m/>
    <m/>
    <m/>
    <m/>
    <m/>
    <m/>
  </r>
  <r>
    <x v="14"/>
    <s v="Gestionar estrategias, lineamientos y proyectos en materia de servicio al ciudadano, gobierno abierto y transformación digital de la Secretaría General y en las entidades distritales mediante los instrumentos de planeación y seguimiento para fortalecer el relacionamiento entre las instituciones de la Administración Distrital y la ciudadanía, así como el aprovechamiento de las tecnologías permitiendo el mejoramiento de las capacidades ciudadanas para un territorio inteligente."/>
    <s v="Inicia con la formulación de las estrategias, lineamientos y proyectos en materia de servicio al ciudadano, gobierno abierto y transformación digital, continua con su implementación en la Secretaría General, así como el acompañamiento de Gobierno Abierto y transformación digital en las entidades distritales y finaliza con el seguimiento al cumplimiento de las mismas."/>
    <s v="Subsecretario(a) de Servicio a la Ciudadanía y Jefe de Oficina de Alta Consejería Distrital de Tecnologías de Información y Comunicaciones –TIC"/>
    <s v="Misional"/>
    <s v="Formular, implementar y realizar seguimiento a las estrategias, lineamientos y proyectos en materia gobierno abierto y la transformación digital_x000a_(Componente): Documentos de lineamientos técnicos elaborados"/>
    <s v="-"/>
    <s v="-"/>
    <s v="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x v="0"/>
    <s v="Ejecución y administración de procesos"/>
    <s v="Oficina Asesora de Planeación"/>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Dificultades en la coordinación entre las administraciones locales, distritales y nacionales para la prestación de servicios o ejecución de programa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16. Paz, justicia e instituciones sólidas"/>
    <s v="7869 Implementación del modelo de gobierno abierto, accesible e incluyente de Bogotá"/>
    <s v="Muy baja (1)"/>
    <n v="0.2"/>
    <s v="Leve (1)"/>
    <s v="Moderado (3)"/>
    <s v="Leve (1)"/>
    <s v="Leve (1)"/>
    <s v="Menor (2)"/>
    <s v="Moderado (3)"/>
    <s v="Moderado (3)"/>
    <n v="0.6"/>
    <s v="Moderado"/>
    <s v="El proceso estima que el riesgo se ubica en una zona moderada, debido a que la frecuencia con la que se realizó la actividad clave asociada al riesgo fue dos (2) vez en el último año, sin embargo, ante su materialización podrían presentarse afectaciones para el proceso en cuanto a imagen y cumplimiento."/>
    <s v="- 1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borrador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ipo: Preventivo Implementación: Manual_x000a_- 2 La propuesta de control para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oficial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 Tipo: Detectivo Implementación: Manu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obierno abierto y relacionamiento con la Ciudadanía indica que el Gerente del Proyecto, autorizado(a) por Resolución 200 de 16 de junio de 2020, cada vez que se materialice el riesgo verifica el seguimiento con la entidad distrital asociada. Tipo: Correctivo Implementación: Manual_x000a_- 2 El mapa de riesgos del proceso de Gobierno abierto y relacionamiento con la Ciudadanía indica que el Gerente del Proyecto, autorizado(a) por Resolución 200 de 16 de junio de 2020, cada vez que se materialice el riesgo solicita ajustes o precisiones a la información. Tipo: Correctivo Implementación: Manual_x000a_- 3 El mapa de riesgos del proceso de Gobierno abierto y relacionamiento con la Ciudadanía indica que el Gerente del Proyecto, autorizado(a) por Resolución 200 de 16 de junio de 2020, cada vez que se materialice el riesgo verifica que se realizaron los ajustes de modificación del seguimiento.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enor (2)"/>
    <n v="0.25312499999999999"/>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
    <s v="Reducir"/>
    <s v="- Definir el(los) control(es) de tipo preventivo, detectivo y/o correctivo que se requiera para disminuir la calificación de la probabilidad y/o impacto del riesgo &quot;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quot;._x000a_- Actualizar el procedimiento &quot;Formulación y seguimiento al Plan de Acción General de Gobierno Abierto de Bogotá (4202000-PR-101)&quot;, con el fin de documentar los controles relacionados con: &quot;1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borrador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_x000a_2 El procedimiento Formulación y seguimiento al Plan de Acción General de Gobierno Abierto de Bogotá 4202000-PR-101 indica que el Profesional del proyecto de inversión 7869 “implementación del modelo de gobierno abierto, accesible e incluyente de Bogotá”, autorizado(a) por el Asesor del despacho asignado al proyecto de inversión 7869 “implementación del modelo de gobierno abierto, accesible e incluyente de Bogotá”, cada vez que identifica la necesidad de dar orientaciones para la elaboración de guías, lineamientos y manuales que permitan la implementación de los pilares del modelo de gobierno abierto verifica el alcance. La(s) fuente(s) de información utilizadas es(son) Documento oficiales de guías, lineamientos y manuales relacionados con Gobierno Abierto. En caso de evidenciar observaciones, desviaciones o diferencias, se remite correo electrónico con comentarios, sugerencias y observaciones, en caso de que una entidad lo requiera, se llevan a cabo mesas de trabajo para brindar apoyo en la elaboración del documento estratégico. De lo contrario, se envía correo electrónico indicando la conformidad del documento estratégico&quot;._x000a__x000a__x000a__x000a__x000a__x000a__x000a__x000a__x000a__x000a__x000a__x000a__x000a__x000a__x000a__x000a__x000a__x000a_"/>
    <s v="- Asesor GAB_x000a_- Asesor GAB_x000a__x000a__x000a__x000a__x000a__x000a__x000a__x000a__x000a__x000a__x000a__x000a__x000a__x000a__x000a__x000a__x000a__x000a_"/>
    <s v="-"/>
    <s v="-"/>
    <s v="01/03/2024_x000a_01/03/2024_x000a__x000a__x000a__x000a__x000a__x000a__x000a__x000a__x000a__x000a__x000a__x000a__x000a__x000a__x000a__x000a__x000a__x000a_"/>
    <s v="01/06/2024_x000a_30/04/2024_x000a__x000a__x000a__x000a__x000a__x000a__x000a__x000a__x000a__x000a__x000a__x000a__x000a__x000a__x000a__x000a__x000a__x000a_"/>
    <s v="- Reportar el riesgo materializad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en el informe de monitoreo a la Oficina Asesora de Planeación._x000a_- Verificar el seguimiento con la entidad distrital asociada_x000a_- Solicitar ajustes o precisiones a la información _x000a_- Verificar que se realizaron los ajustes de modificación del seguimiento_x000a__x000a__x000a__x000a__x000a__x000a_- Actualizar el riesgo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s v="- Oficina Asesora de Planeación_x000a_- Gerente del Proyecto   _x000a_- Gerente del Proyecto   _x000a_- Gerente del Proyecto   _x000a__x000a__x000a__x000a__x000a__x000a_- Oficina Asesora de Planeación"/>
    <s v="- Reporte de monitoreo indicando la materialización del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_x000a_- Acta con los compromisos adquiridos._x000a_- Correo electrónico solicitando ajustes o precisiones a la información remitida_x000a_- Documento de informe de seguimiento al modelo ajustado_x000a__x000a__x000a__x000a__x000a__x000a_- Riesgo de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 actualizado."/>
    <d v="2023-11-23T00:00:00"/>
    <s v="Identificación del riesgo_x000a_Análisis antes de controles_x000a_Establecimiento de controles_x000a_Evaluación de controles_x000a_Tratamiento del riesgo"/>
    <s v="Se ajusta el nombre del riesgo_x000a_Se ajusta la calificación de la probabilidad y las perspectivas de impacto._x000a_Se ajusta la explicación de la valoración obtenida antes de controles._x000a_Se ajustan los controles preventivos y detectivos, se incorporar los controles definidos en el procedimiento Formulación y seguimiento al Plan de Acción General de Gobierno Abierto de Bogotá (4202000-PR-101)._x000a_Se ajustan los controles correctivos acorde con las acciones de contingencia definidas._x000a_Se ajusta la explicación de la valoración obtenida después de controles._x000a_Se cambia la opción de manejo del riesgo a “Aceptar”._x000a_Se definió acción de tratamiento_x000a_Se ajustan las acciones de contingencia frente a la materialización del riesgo."/>
    <m/>
    <m/>
    <m/>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actividad): Gestionar el funcionamiento administrativo y operativo para el otorgamiento de la ayuda humanitaria."/>
    <s v="-"/>
    <s v="-"/>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Oficina Alta Consejería de Paz, Víctimas y Reconciliación"/>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Otorgamiento de la ayuda humanitaria inmediata_x000a__x000a_"/>
    <s v="- Procesos estratégicos en el Sistema de Gestión de Calidad_x000a__x000a__x000a__x000a_"/>
    <s v="16. Paz, justicia e instituciones sólidas"/>
    <s v="7871 Construcción de Bogotá-región como territorio de paz para las víctimas y la reconciliación"/>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10104E-2"/>
    <s v="Mayor (4)"/>
    <n v="0.8"/>
    <s v="Alto"/>
    <s v="El proceso estima que el riesgo se ubica en una zona alt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Reducir"/>
    <s v="- Implementar un plan de fortalecimiento trimestral a todo el personal, de planta y contratistas, que intervienen en el procedimiento de otorgamiento de ayuda o atención humanitaria inmediata al interior de la Dirección de Reparación Integral, con el objetivo de robustecer conocimientos en aspectos penales, fiscales y disciplinarios y sus consecuencias, por incurrir en actos de corrupción. _x000a__x000a__x000a__x000a__x000a__x000a__x000a__x000a__x000a__x000a__x000a__x000a__x000a__x000a__x000a__x000a__x000a__x000a__x000a_"/>
    <s v="- Directora de Reparación Integral_x000a__x000a__x000a__x000a__x000a__x000a__x000a__x000a__x000a__x000a__x000a__x000a__x000a__x000a__x000a__x000a__x000a__x000a__x000a_"/>
    <s v="-"/>
    <s v="-"/>
    <s v="01/03/2024_x000a__x000a__x000a__x000a__x000a__x000a__x000a__x000a__x000a__x000a__x000a__x000a__x000a__x000a__x000a__x000a__x000a__x000a__x000a_"/>
    <s v="30/09/2024_x000a__x000a__x000a__x000a__x000a__x000a__x000a__x000a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riesgo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Oficina Alta Consejería de Paz, Víctimas y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Riesg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ctualizado."/>
    <d v="2023-12-01T00:00:00"/>
    <s v="Identificación del riesgo_x000a_Análisis antes de controles_x000a_Establecimiento de controles_x000a__x000a_Tratamiento del riesgo"/>
    <s v="Se ajustan los controles, de acuerdo a la actualización del procedimiento 4130000-PR-315 “Otorgar ayuda o atención humanitaria inmediata”_x000a_Se ajustan las causas, y se define la acción de tratamiento 2024."/>
    <m/>
    <m/>
    <m/>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Otorgar medidas de ayuda o atención humanitaria inmediata para atender las necesidades básicas de la población victima que llega a la ciudad de Bogotá en condiciones de vulnerabilidad acentuada derivada de los hechos victimizantes ocurridos._x000a_Fase (componente): Servicio de ayuda humanitaria."/>
    <s v="-"/>
    <s v="-"/>
    <s v="Posibilidad de afectación económica (o presupuestal) por sanción de un ente de control, debido a fallas o deficiencias en el otorgamiento de la Atención o Ayuda Humanitaria Inmediata"/>
    <x v="0"/>
    <s v="Ejecución y administración de procesos"/>
    <s v="Oficina Alta Consejería de Paz, Víctimas y Reconciliación"/>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Otorgamiento de la ayuda humanitaria inmediata_x000a__x000a_"/>
    <s v="- Ningún otro proceso en el Sistema de Gestión de Calidad_x000a__x000a__x000a__x000a_"/>
    <s v="16. Paz, justicia e instituciones sólidas"/>
    <s v="7871 Construcción de Bogotá-región como territorio de paz para las víctimas y la reconciliación"/>
    <s v="Muy alta (5)"/>
    <n v="1"/>
    <s v="Leve (1)"/>
    <s v="Leve (1)"/>
    <s v="Menor (2)"/>
    <s v="Leve (1)"/>
    <s v="Leve (1)"/>
    <s v="Leve (1)"/>
    <s v="Menor (2)"/>
    <n v="0.4"/>
    <s v="Alto"/>
    <s v="El proceso estima que el riesgo inherente se ubica en la zona alta, debido a que la frecuencia con la que se realiza la actividad clave asociada al riesgo se presenta 25.964 veces al año, sin embargo, ante su materialización, podría presentarse afectaciones económicas clasificadas en la categoría menor en la entrega de medidas de ayuda humanitaria."/>
    <s v="- 1 El procedimiento 4130000-PR-315 “Otorgar ayuda o atención humanitaria inmediata” (Act 11) indica que el Profesional Psicosocial / Jurídica de la Dirección de Reparación Integral, autorizado(a) por el Director de Reparación Integral, Diariamente revisa las validaciones de los criterios de (competencia, temporalidad, territorialidad, buena fe y vulnerabilidad), verificando la información obtenida para el otorgamiento de ayuda o atención humanitaria inmediata, y si aplica para otorgamiento de ayuda o atención humanitaria inmediata, revisa que la tasación generada por el sistema concuerde con las características del núcleo familiar (ver Guía Documento técnico de tasación medidas de ayuda humanitaria inmediata 4130000-GS-112). La(s) fuente(s) de información utilizada(s) es(son) el Sistema de Información para las Víctimas SIVIC. En caso de evidenciar observaciones, desviaciones o diferencias, dado que la tasación no corresponde a la cantidad de personas y sus necesidades especiales, se analiza nuevamente la información de la caracterización inicial en el Sistema de Información para las Víctimas SIVIC. De lo contrario, elabora el concepto de la favorabilidad o no de la entrega de ayuda o atención humanitaria inmediata. Tipo: Preventivo Implementación: Manual_x000a_- 2 El procedimiento 4130000-PR-315 “Otorgar ayuda o atención humanitaria inmediata” (Act 13) indica que el Profesional Jurídico de la Dirección de Reparación Integral, autorizado(a) por El Director de Reparación Integral, Diariamente revisa el proyecto de evaluación de vulnerabilidad para el otorgamiento de ayuda o atención humanitaria Inmediata a fin de identificar el cumplimiento de los mínimos legales para el otorgamiento o no de las medidas establecidas. La(s) fuente(s) de información utilizadas es(son) el Sistema de Información de Víctimas SIVIC. En caso de evidenciar observaciones, desviaciones o diferencias, ajusta redacción, sentido y coherencia de la evaluación con el formato establecido y los criterios legales para el otorgamiento, En caso de ser necesario, devuelve la evaluación al profesional psicosocial/jurídico que realizó la evaluación a través del sistema de información SIVIC con las observaciones para realizar los respectivos ajustes. De lo contrario, elabora y registra concepto jurídico que soporta la decisión de entrega o no entrega de ayuda o atención humanitaria inmediata teniendo en cuenta los criterios establecidos en la Guía para identificar el estado de vulnerabilidad y otorgar ayuda humanitaria inmediata 4120000-GS-066. Finalmente, da visto bueno en el sistema, registrando también la justificación correspondiente. Tipo: Preventivo Implementación: Manual_x000a_- 3 El procedimiento 4130000-PR-315 “Otorgar ayuda o atención humanitaria inmediata” (Act 14) indica que el Profesional Responsable del Centro de Encuentro de la Dirección de Reparación Integral (Referente), autorizado(a) por el Director de Reparación Integral, Diariamente valida que la decisión de otorgar o no medidas de ayuda o atención humanitaria sea coherente con los criterios de otorgamiento, teniendo en cuenta los criterios establecidos en la Guía para identificar el estado de vulnerabilidad y otorgar ayuda humanitaria inmediata 4120000-GS-066 y los conceptos psicosocial y jurídico. La(s) fuente(s) de información utilizadas es(son) Sistema de Información de Víctimas SIVIC. En caso de evidenciar observaciones, desviaciones o diferencias, de forma o de fondo, se devuelve la evaluación través del sistema de información al profesional responsable de subsanar para su corrección. De lo contrario, y si  se evidencia que la evaluación cumple con todos los criterios para el otorgamiento o no de ayuda o atención humanitaria inmediata, se aprueba mediante el sistema de información la evaluación realizada. da visto bueno y envía para aprobación del Director(a) de Reparación por medio del Sistema de Información SIVIC. Tipo: Detectivo Implementación: Manual_x000a_- 4 El procedimiento 4130000-PR-315 “Otorgar ayuda o atención humanitaria inmediata” (Act 15) indica que el Director(a), autorizado(a) por el Alto(a) Consejero(a) de Paz, Víctimas y Reconciliación, Diariamente verifica que la evaluación para el otorgamiento de medidas de ayuda o atención humanitaria inmediata cumpla con todos los criterios para el otorgamiento o no de la Ayuda o Atención Humanitaria Inmediata. La(s) fuente(s) de información utilizada(s) es(son) el Sistema de Información de Víctimas SIVIC. En caso de evidenciar observaciones, desviaciones o diferencias, de forma o de fondo se devuelve la evaluación a través del sistema de información al profesional responsable de subsanar para su corrección, según a quien corresponda subsanar. De lo contrario, aprueba a través del sistema de información SIVIC la evaluación de vulnerabilidad para el Otorgamiento de Ayuda o Atención Humanitaria Inmediata, lo que genera el consecutivo final a la evaluación.  Tipo: Detectivo Implementación: Manual_x000a_- 5 El procedimiento 4130000-PR-315 “Otorgar ayuda o atención humanitaria inmediata” (Act 22) indica que el Profesional responsable en la Dirección de Reparación Integral, Referente de Centro de Encuentro y Director(a) de Reparación Integral, autorizado(a) por el Director de Reparación Integral, Cada vez que se reciba un recurso de reposición, revisa el proyecto que resuelve el recurso de reposición, de acuerdo con el caso, la ley y jurisprudencia aplicable. La(s) fuente(s) de información utilizada(s) es(son) Sistema de Información de Víctimas - SIVIC. En caso de evidenciar observaciones, desviaciones o diferencias, remite mediante correo electrónico al profesional jurídico que proyectó para que realice los ajustes correspondientes. De lo contrario, solicita visto bueno del referente de centro de encuentro y aprobación del(la) Director(a) de Reparación Integral para firmas de la Reposición de la evaluación de vulnerabilidad Tipo: Detectivo Implementación: Manual_x000a_- 6. El procedimiento 4130000-PR-315 “Otorgar ayuda o atención humanitaria inmediata” (Act 25) indica que el Alto(a) Consejero(a) de Paz, Víctimas y Reconciliación, autorizado por el manual de funciones, Cada vez que se reciba un recurso de apelación, revisa el proyecto de resolución que lo resuelve, de acuerdo con el caso, la ley y jurisprudencia aplicable. La(s) fuente(s) de información utilizada(s) es(son) el Sistema de Información de Víctimas SIVIC. En caso de evidenciar observaciones, desviaciones o diferencias, remite mediante correo electrónico al profesional que proyectó de la Alta Consejería de Paz, Víctimas y Reconciliación, para que realice los ajustes correspondientes. De lo contrario, aprueba y firma el documento Tipo: Detectivo Implementación: Manual_x000a_- 7. El procedimiento 4130000-PR-315 “Otorgar ayuda o atención humanitaria inmediata” (Act 28) indica que el Profesional responsable en la Dirección de Reparación Integral, Referente de Centro de Encuentro y Director(a) de Reparación Integral, autorizado(a) por el Director de Reparación Integral, Cada vez que se requiera una corrección  de la evaluación de vulnerabilidad, se revisa el acta de corrección de evaluación de vulnerabilidad de acuerdo con el caso, la ley y jurisprudencia aplicable. La(s) fuente(s) de información utilizada(s) es(son) el Sistema de Información de Víctimas SIVIC. En caso de evidenciar observaciones, desviaciones o diferencias, remite mediante correo electrónico al profesional que proyectó para que realice los ajustes correspondientes. De lo contrario, solicita visto bueno al referente de centro de encuentro y aprobación del(la) Director(a) de Reparación Integral para firmas del acto administrativo. Tipo: Detectivo Implementación: Manual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Detectivo_x000a_- Detectivo_x000a_- Detectivo_x000a_- Detectivo_x000a_- Detectivo_x000a__x000a__x000a__x000a__x000a__x000a__x000a__x000a__x000a__x000a__x000a__x000a__x000a_"/>
    <s v="25%_x000a_25%_x000a_15%_x000a_1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30%_x000a_30%_x000a_30%_x000a_30%_x000a_30%_x000a__x000a__x000a__x000a__x000a__x000a__x000a__x000a__x000a__x000a__x000a__x000a__x000a_"/>
    <s v="- 1. El mapa de riesgos del proceso Paz, Víctimas y Reconciliación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 Tipo: Correctivo Implementación: Manual_x000a_-  2 El mapa de riesgos del proceso Paz, Víctimas y Reconciliación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 Tipo: Correctivo Implementación: Manual_x000a_- 3 El mapa de riesgos del proceso Paz, Víctimas y Reconciliación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6.0505200000000009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riesgo Posibilidad de afectación económica (o presupuestal) por sanción de un ente de control, debido a fallas o deficiencias en el otorgamiento de la Atención o Ayuda Humanitaria Inmediata"/>
    <s v="- Oficina Alta Consejería de Paz, Víctimas y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Oficina Alta Consejería de Paz, Víctimas y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Riesgo de Posibilidad de afectación económica (o presupuestal) por sanción de un ente de control, debido a fallas o deficiencias en el otorgamiento de la Atención o Ayuda Humanitaria Inmediata, actualizado."/>
    <d v="2023-12-01T00:00:00"/>
    <s v="Identificación del riesgo_x000a_Análisis antes de controles_x000a_Establecimiento de controles_x000a__x000a_"/>
    <s v="Se ajustan los controles, de acuerdo a la actualización del procedimiento 4130000-PR-315 “Otorgar ayuda o atención humanitaria inmediata”_x000a_Se ajustan las causas, y se define la acción de tratamiento 2024._x000a_Se ajusta el valor de la exposición a 25,964 ayudas o atención humanitarias"/>
    <m/>
    <m/>
    <m/>
    <m/>
    <m/>
    <m/>
    <m/>
    <m/>
    <m/>
    <m/>
    <m/>
    <m/>
    <m/>
    <m/>
    <m/>
    <m/>
    <m/>
    <m/>
    <m/>
    <m/>
    <m/>
    <m/>
    <m/>
    <m/>
    <m/>
    <m/>
    <m/>
    <m/>
    <m/>
    <m/>
    <m/>
    <m/>
    <m/>
  </r>
  <r>
    <x v="15"/>
    <s v="Gestionar políticas, programas y estrategias dirigidas a las víctimas, población en proceso de reintegración, reincorporación y ciudadanía en general por medio de la asistencia, atención, reparación, y acciones de memoria, reconciliación y construcción de paz territorial con el propósito de avanzar en la consolidación de Bogotá como epicentro de paz y reconciliación."/>
    <s v="Inicia con la identificación de necesidades, lineamientos y formulación o implementación de políticas, programas y estrategias dirigidas a víctimas del conflicto armado interno, población en proceso de reintegración, reincorporación y ciudadanía en general, continúa con la ejecución de acciones de asistencia, atención, reparación, memoria, reconciliación, construcción de paz territorial y coordinación interinstitucional; y finaliza con el seguimiento de estas."/>
    <s v="Jefe de Oficina Alta Consejería de Paz, Víctimas y Reconciliación"/>
    <s v="Misional"/>
    <s v="Coordinar la formulación, seguimiento y actualización del Plan Distrital y sus planes conexos en el marco de la política pública de víctimas en Bogotá._x000a_Fase (propósito): Mejorar la integración de las acciones, servicios y escenarios que den respuesta a las obligaciones derivadas de la Ley para las víctimas, el Acuerdo de Paz, y los demás compromisos Distritales en materia de memoria, paz, y reconciliación."/>
    <s v="-"/>
    <s v="-"/>
    <s v="Posibilidad de afectación reputacional por bajo nivel de implementación de la Política Pública de Víctimas en el Distrito Capital, debido a deficiencias en el seguimiento a la implementación del Plan de Acción Distrital a través del SDARIV"/>
    <x v="0"/>
    <s v="Ejecución y administración de procesos"/>
    <s v="Oficina Alta Consejería de Paz, Víctimas y Reconciliación"/>
    <s v="- Dificultades en la articulación y coordinación de los grupos internos para el cumplimiento de objetivos y metas.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16. Paz, justicia e instituciones sólidas"/>
    <s v="7871 Construcción de Bogotá-región como territorio de paz para las víctimas y la reconciliación"/>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s v="- 1 El procedimiento de Coordinación del Sistema Distrital De Asistencia, Atención Y Reparación Integral a Víctimas 4120000-PR-324 ACTIVIDAD (10) indica que el profesional de la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Preventivo Implementación: Manual_x000a_- 2 El procedimiento de Coordinación del Sistema Distrital De Asistencia, Atención Y Reparación Integral a Víctimas 4120000-PR-324 ACTIVIDAD (10) indica que el profesional de Alta Consejería de Paz, Victimas y Reconciliación, autorizado(a) por el Jefe de Oficina Alta Consejería de Paz, Victimas y Reconciliación, trimestralmente Revisa y analiza la información recibida por parte de las entidades, teniendo en cuenta que la información reportada tenga coherencia en lo concerniente a: (i) unidad de medida del indicador; (ii) presupuesto inicial, definitivo y ejecutado; (ii) avance físico y el presupuestal; (iv) reporte trimestral y el reporte acumulado por vigencia fiscal. Contrasta la información de corte presupuestal reportada por las entidades en el seguimiento al PAD con el reporte al Formulario Único Territorial (FUT). La(s) fuente(s) de información utilizadas es(son) matriz comparativo PAD –FUT. En caso de evidenciar observaciones, desviaciones o diferencias, se solicita por correo los ajustes correspondientes a las observaciones realizadas. De lo contrario, consolida la información reportada e informa conformidad mediante correo electrónic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Paz, Víctimas y Reconciliación,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 Tipo: Correctivo Implementación: Manual_x000a_- 2 El mapa de riesgos del proceso de Paz, Víctimas y Reconciliación,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 Tipo: Correctivo Implementación: Manual_x000a_- 3 El mapa de riesgos del proceso de Paz, Víctimas y Reconciliación,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 Tipo: Correctivo Implementación: Manu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_x000a_El proceso estima que el riesgo se ubica en una zona baja, debido a que los controles establecidos son los adecuados y la calificación de los criterios es satisfactoria, ubicando el riesgo en la escala de probabilidad más baja, y ante su materialización, podrían disminuirse los efectos, aplicando las acciones de contingencia._x000a_"/>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bajo nivel de implementación de la Política Pública de Víctimas en el Distrito Capital,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riesgo Posibilidad de afectación reputacional por bajo nivel de implementación de la Política Pública de Víctimas en el Distrito Capital, debido a deficiencias en el seguimiento a la implementación del Plan de Acción Distrital a través del SDARIV"/>
    <s v="-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 Profesional universitario y/o especializado  de la Oficina Alta Consejería de Paz, Víctimas y Reconciliación_x000a__x000a__x000a__x000a__x000a__x000a_- Oficina Alta Consejería de Paz, Víctimas y Reconciliación"/>
    <s v="- Reporte de monitoreo indicando la materialización del riesgo de Posibilidad de afectación reputacional por bajo nivel de implementación de la Política Pública de Víctimas en el Distrito Capital,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Riesgo de Posibilidad de afectación reputacional por bajo nivel de implementación de la Política Pública de Víctimas en el Distrito Capital, debido a deficiencias en el seguimiento a la implementación del Plan de Acción Distrital a través del SDARIV, actualizado."/>
    <d v="2023-12-01T00:00:00"/>
    <s v="Identificación del riesgo_x000a__x000a__x000a__x000a_"/>
    <s v="_x000a_Se ajustan las causas internas del riesgo_x000a__x000a_"/>
    <m/>
    <m/>
    <m/>
    <m/>
    <m/>
    <m/>
    <m/>
    <m/>
    <m/>
    <m/>
    <m/>
    <m/>
    <m/>
    <m/>
    <m/>
    <m/>
    <m/>
    <m/>
    <m/>
    <m/>
    <m/>
    <m/>
    <m/>
    <m/>
    <m/>
    <m/>
    <m/>
    <m/>
    <m/>
    <m/>
    <m/>
    <m/>
    <m/>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
    <s v="-"/>
    <s v="Posibilidad de afectación reputacional por pérdida de la credibilidad ante las entidades y organismos distritales, debido a fallas al estructurar, articular y orientar la implementación de estrategias"/>
    <x v="2"/>
    <s v="Operacionales"/>
    <s v="Subsecretaría Distrital de Fortalecimiento Institucional"/>
    <s v="- Falta articulación entre las diferentes herramientas en las que están contenidos los productos y servicios._x000a_- Elementos de actividades actuales no contemplados en el modelo de operación.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
    <s v="- Cambios de administración, no continuidad en los procesos. _x000a__x000a_ _x000a_- Recorte de recursos financieros que impiden las ejecución de metas establecidas en el cuatrienio._x000a_- Dificultades en la coordinación de las diferentes secretarias para la prestación de servicios públicos o ejecución de programas, así como la articulación con Entidades del orden nacional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_x000a__x000a__x000a__x000a_"/>
    <s v="-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Tipo: Preventivo Implementación: Manual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 Tipo: Preventivo Implementación: Manual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 Tipo: Detectivo Implementación: Manu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 Tipo: Correctivo Implementación: Manual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Revisar y/o establecer cambios en las estrategias con  el fin de subsanar las desviaciones encontradas, en el marco del procedimiento 4202000-PR-348 Formulación, programación y seguimiento a los proyectos de inversión._x000a_- Verificar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riesgo Posibilidad de afectación reputacional por pérdida de la credibilidad ante las entidades y organismos distritales, debido a fallas al estructurar, articular y orientar la implementación de estrategias"/>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Riesgo de Posibilidad de afectación reputacional por pérdida de la credibilidad ante las entidades y organismos distritales, debido a fallas al estructurar, articular y orientar la implementación de estrategias, actualizado."/>
    <d v="2023-11-16T00:00:00"/>
    <s v="Identificación del riesgo_x000a__x000a__x000a__x000a_"/>
    <s v="Se revisa el riesgo y se mantienen las características e información como propuesta año 2024."/>
    <m/>
    <m/>
    <m/>
    <m/>
    <m/>
    <m/>
    <m/>
    <m/>
    <m/>
    <m/>
    <m/>
    <m/>
    <m/>
    <m/>
    <m/>
    <m/>
    <m/>
    <m/>
    <m/>
    <m/>
    <m/>
    <m/>
    <m/>
    <m/>
    <m/>
    <m/>
    <m/>
    <m/>
    <m/>
    <m/>
    <m/>
    <m/>
    <m/>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y asistencia técnica"/>
    <s v="-"/>
    <s v="-"/>
    <s v="Posibilidad de afectación reputacional por pérdida de confianza de las entidades distritales, debido a que los productos y servicios del proyecto generen impactos adversos en la gestión para las entidades"/>
    <x v="2"/>
    <s v="Operacionales"/>
    <s v="Subsecretaría Distrital de Fortalecimiento Institucional"/>
    <s v="- Falta articulación entre las diferentes herramientas en las que están contenidos los productos y servicios._x000a_- Debilidades en la comunicación clara y unificada en diferentes niveles de la entidad._x000a__x000a__x000a__x000a__x000a__x000a__x000a__x000a_"/>
    <s v="- La no articulación institucional puede llegar ha afectar el desarrollo de una adecuada orientación para que la población victima del conflicto armado y excombatientes conozcan y hagan uso de la oferta institucional _x000a_- Pérdida de credibilidad y de confianza que dificulte el ejercicio de las funciones de la Secretaría General. _x000a__x000a_- Recorte de recursos financieros que impiden las ejecución de metas establecidas en el cuatrienio._x000a__x000a__x000a__x000a__x000a__x000a__x000a_"/>
    <s v="- Incumplimiento en las metas propuestas en el proyecto de inversión_x000a_- Menores asignaciones presupuestales por la no ejecución del presupuesto asignado al proyecto_x000a_- Perjuicio de la imagen institucional frente a parámetros en la calidad de los servicios prestados, su oportunidad y eficacia de cara a los grupos de valor 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 Tipo: Preventivo Implementación: Manual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 Tipo: Preventivo Implementación: Manual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 Tipo: Preventivo Implementación: Manual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 Tipo: Correctivo Implementación: Manual_x000a_- 2 El mapa de riesgos  del proyecto de inversión 7868 &quot;Desarrollo institucional para una gestión pública eficiente&quot;  indica que los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pérdida de confianza de las entidades distritales, debido a que los productos y servicios del proyecto generen impactos adversos en la gestión para las entidades en el informe de monitoreo a la Oficina Asesora de Planeación._x000a_- Revisar y/o establecer ajustes en los productos de cada una de  las metas, en el marco del procedimiento 4202000-PR-348 Formulación, programación y seguimiento a los proyectos de inversión_x000a_- Verificar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riesgo Posibilidad de afectación reputacional por pérdida de confianza de las entidades distritales, debido a que los productos y servicios del proyecto generen impactos adversos en la gestión para las entidades"/>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confianza de las entidades distritales, debido a que los productos y servicios del proyecto generen impactos adversos en la gestión para las entidades_x000a_- Modificación a la programación del proyecto - Hoja de Vida de meta o indicado_x000a_- Modificación a la programación del proyecto - Hoja de Vida de meta o indicado_x000a__x000a__x000a__x000a__x000a__x000a__x000a_- Riesgo de Posibilidad de afectación reputacional por pérdida de confianza de las entidades distritales, debido a que los productos y servicios del proyecto generen impactos adversos en la gestión para las entidades, actualizado."/>
    <d v="2023-11-16T00:00:00"/>
    <s v="Identificación del riesgo_x000a__x000a__x000a__x000a_"/>
    <s v="Se revisa el riesgo y se mantienen las características e información como propuesta año 2024."/>
    <m/>
    <m/>
    <m/>
    <m/>
    <m/>
    <m/>
    <m/>
    <m/>
    <m/>
    <m/>
    <m/>
    <m/>
    <m/>
    <m/>
    <m/>
    <m/>
    <m/>
    <m/>
    <m/>
    <m/>
    <m/>
    <m/>
    <m/>
    <m/>
    <m/>
    <m/>
    <m/>
    <m/>
    <m/>
    <m/>
    <m/>
    <m/>
    <m/>
  </r>
  <r>
    <x v="16"/>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s (actividades) del proyecto de inversión:_x000a_1. Desarrollar acciones de participación en redes de ciudad, campañas y plataformas de organismos multilaterales._x000a_2. Desarrollar acciones para la sostenibilidad y mejoramiento del desempeño y la gestión pública distrital._x000a_3. Desarrollar acciones tendientes a la tecnificación, productividad y mejoramiento de la Imprenta Distrital._x000a_4. Formular y actualizar lineamientos técnicos archivísticos, estrategias de seguimiento y medición a la implementación de la política archivística en el Distrito Capital._x000a_5. Generar acciones para el aprovechamiento de la información de relacionamiento y la cooperación internacional._x000a_6. Hacer seguimiento al funcionamiento de las instancias de Coordinación._x000a_7. Realizar actividades de los productos del Plan de acción de la política de transparencia y su seguimiento._x000a_8. Realizar las acciones generales de acompañamiento y seguimiento a los proyectos, asuntos y temas estratégicos de la administración distrital._x000a_9. Realizar los diseños requeridos de la Red Distrital de Archivos y la implementación del componente de Archivos Públicos abiertos._x000a_10. Realizar procesos de caracterización, procesamiento, acceso y puesta al servicio del patrimonio documental del Distrito Capital._x000a_11. Realizar seguimiento y evaluación para la gestión del conocimiento y la innovación._x000a_12. Desarrollar instrumentos para formalizar las relaciones con actores internacionales._x000a_13. Desarrollar investigación, promoción, divulgación y pedagogía del patrimonio documental y la memoria histórica de Bogotá._x000a_14. Desarrollar un ecosistema de gestión de conocimiento e innovación._x000a_15. Desarrollar un plan para la consolidación de la gestión de documentos electrónicos de archivo en el Distrito Capital._x000a_16. Desarrollar una estrategia de análisis de información y datos en transparencia para articular las iniciativas de las entidades distritales._x000a_17. Fortalecer el funcionamiento del Sistema de Coordinación Distrital._x000a_18. Implementar el modelo de asistencia técnica focalizada que permita apoyar a las entidades y organismos distritales en la implementación de la política de archivos en el Distrito Capital._x000a_19. Implementar una estrategia de promoción de ciudad a través de la gestión de actividades en Bogotá y en el exterior._x000a_20. Posicionar a la Imprenta Distrital como un aliado estratégico, para visibilizar la gestión, desempeño y transparencia pública._x000a_21. Realizar un programa de Teletrabajo sobre la planta laboral en entidades y organismos distritales._x000a_22. Ejecutar acciones para la negociación, diálogo y concertación sindical en el Distrito Capital._x000a_23. Implementar un plan de relacionamiento y cooperación internacional del distrito."/>
    <s v="-"/>
    <s v="-"/>
    <s v="Posibilidad de afectación reputacional por incumplimiento en la ejecución de las actividades del proyecto, debido a una deficiente gestión en la planeación y seguimiento de las metas del proyecto"/>
    <x v="2"/>
    <s v="Operacionales"/>
    <s v="Subsecretaría Distrital de Fortalecimiento Institucional"/>
    <s v="- Falta articulación entre las diferentes herramientas en las que están contenidos los productos y servicios._x000a_- Debilidades en la comunicación clara y unificada en diferentes niveles de la entidad._x000a_- Dificultades en la transferencia de conocimiento entre los servidores que se vinculan y retiran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16. Paz, justicia e instituciones sólidas"/>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 Tipo: Preventivo Implementación: Manual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 Tipo: Detectivo Implementación: Man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 Tipo: Correctivo Implementación: Manual_x000a_- 2  El mapa de riesgos  del proyecto de inversión 7868 &quot;Desarrollo institucional para una gestión pública eficiente&quot;  indica que los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 Tipo: Correctivo Implementación: Manu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
    <s v="_x000a__x000a__x000a__x000a__x000a__x000a__x000a__x000a__x000a__x000a__x000a__x000a__x000a__x000a__x000a__x000a__x000a__x000a__x000a_"/>
    <s v="-"/>
    <s v="-"/>
    <s v="_x000a__x000a__x000a__x000a__x000a__x000a__x000a__x000a__x000a__x000a__x000a__x000a__x000a__x000a__x000a__x000a__x000a__x000a__x000a_"/>
    <s v="_x000a__x000a__x000a__x000a__x000a__x000a__x000a__x000a__x000a__x000a__x000a__x000a__x000a__x000a__x000a__x000a__x000a__x000a__x000a_"/>
    <s v="- Reportar el riesgo materializado de Posibilidad de afectación reputacional por incumplimiento en la ejecución de las actividades del proyecto, debido a una deficiente gestión en la planeación y seguimiento de las metas del proyecto en el informe de monitoreo a la Oficina Asesora de Planeación._x000a_- Revisar y/o establecer ajustes en los planes de trabajo de cada una de las metas proyecto de inversión en el marco del procedimiento 4202000-PR-348 Formulación, programación y seguimiento a los proyectos de inversión._x000a_- Verificar el avance físico en magnitud y presupuesto de las metas del proyectos de inversión y procederán a actualizar los planes de cada de una de las metas.._x000a__x000a__x000a__x000a__x000a__x000a__x000a_- Actualizar el riesgo Posibilidad de afectación reputacional por incumplimiento en la ejecución de las actividades del proyecto, debido a una deficiente gestión en la planeación y seguimiento de las metas del proyecto"/>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debido a una deficiente gestión en la planeación y seguimiento de las metas del proyecto_x000a_- Modificación a la programación del proyecto - Hoja de Vida de meta o indicado_x000a_- Modificación a la programación del proyecto - Hoja de Vida de meta o indicado_x000a__x000a__x000a__x000a__x000a__x000a__x000a_- Riesgo de Posibilidad de afectación reputacional por incumplimiento en la ejecución de las actividades del proyecto, debido a una deficiente gestión en la planeación y seguimiento de las metas del proyecto, actualizado."/>
    <d v="2023-11-16T00:00:00"/>
    <s v="Identificación del riesgo_x000a__x000a__x000a__x000a_"/>
    <s v="Se revisa el riesgo y se mantienen las características e información como propuesta año 2024."/>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7" firstHeaderRow="1" firstDataRow="1" firstDataCol="1"/>
  <pivotFields count="102">
    <pivotField showAll="0"/>
    <pivotField showAll="0"/>
    <pivotField showAll="0"/>
    <pivotField showAll="0"/>
    <pivotField showAll="0"/>
    <pivotField showAll="0"/>
    <pivotField showAll="0"/>
    <pivotField showAll="0"/>
    <pivotField showAll="0"/>
    <pivotField axis="axisRow" outline="0"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4">
    <i>
      <x/>
    </i>
    <i>
      <x v="1"/>
    </i>
    <i>
      <x v="2"/>
    </i>
    <i t="grand">
      <x/>
    </i>
  </rowItems>
  <colItems count="1">
    <i/>
  </colItems>
  <formats count="7">
    <format dxfId="153">
      <pivotArea type="all" dataOnly="0" outline="0" fieldPosition="0"/>
    </format>
    <format dxfId="152">
      <pivotArea outline="0" collapsedLevelsAreSubtotals="1" fieldPosition="0"/>
    </format>
    <format dxfId="151">
      <pivotArea field="9" type="button" dataOnly="0" labelOnly="1" outline="0" axis="axisRow" fieldPosition="0"/>
    </format>
    <format dxfId="150">
      <pivotArea dataOnly="0" labelOnly="1" fieldPosition="0">
        <references count="1">
          <reference field="9" count="0"/>
        </references>
      </pivotArea>
    </format>
    <format dxfId="149">
      <pivotArea dataOnly="0" labelOnly="1" fieldPosition="0">
        <references count="1">
          <reference field="9" count="0" defaultSubtotal="1"/>
        </references>
      </pivotArea>
    </format>
    <format dxfId="148">
      <pivotArea dataOnly="0" labelOnly="1" grandRow="1" outline="0" fieldPosition="0"/>
    </format>
    <format dxfId="14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rowHeaderCaption="Procesos / Proyectos de inversión" colHeaderCaption="Enfoque del riesgo">
  <location ref="A4:E23" firstHeaderRow="1" firstDataRow="2" firstDataCol="1"/>
  <pivotFields count="102">
    <pivotField axis="axisRow" showAll="0">
      <items count="34">
        <item x="16"/>
        <item m="1" x="19"/>
        <item m="1" x="24"/>
        <item m="1" x="26"/>
        <item m="1" x="18"/>
        <item m="1" x="29"/>
        <item x="0"/>
        <item x="1"/>
        <item m="1" x="17"/>
        <item m="1" x="30"/>
        <item x="2"/>
        <item m="1" x="25"/>
        <item m="1" x="31"/>
        <item x="7"/>
        <item m="1" x="27"/>
        <item m="1" x="32"/>
        <item m="1" x="28"/>
        <item m="1" x="20"/>
        <item m="1" x="21"/>
        <item x="12"/>
        <item x="13"/>
        <item m="1" x="22"/>
        <item m="1" x="23"/>
        <item x="3"/>
        <item x="4"/>
        <item x="5"/>
        <item x="6"/>
        <item x="8"/>
        <item x="9"/>
        <item x="10"/>
        <item x="11"/>
        <item x="14"/>
        <item x="15"/>
        <item t="default"/>
      </items>
    </pivotField>
    <pivotField showAll="0"/>
    <pivotField showAll="0"/>
    <pivotField showAll="0"/>
    <pivotField showAll="0"/>
    <pivotField showAll="0"/>
    <pivotField showAll="0"/>
    <pivotField showAll="0"/>
    <pivotField dataField="1"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8">
    <i>
      <x/>
    </i>
    <i>
      <x v="6"/>
    </i>
    <i>
      <x v="7"/>
    </i>
    <i>
      <x v="10"/>
    </i>
    <i>
      <x v="13"/>
    </i>
    <i>
      <x v="19"/>
    </i>
    <i>
      <x v="20"/>
    </i>
    <i>
      <x v="23"/>
    </i>
    <i>
      <x v="24"/>
    </i>
    <i>
      <x v="25"/>
    </i>
    <i>
      <x v="26"/>
    </i>
    <i>
      <x v="27"/>
    </i>
    <i>
      <x v="28"/>
    </i>
    <i>
      <x v="29"/>
    </i>
    <i>
      <x v="30"/>
    </i>
    <i>
      <x v="31"/>
    </i>
    <i>
      <x v="32"/>
    </i>
    <i t="grand">
      <x/>
    </i>
  </rowItems>
  <colFields count="1">
    <field x="9"/>
  </colFields>
  <colItems count="4">
    <i>
      <x/>
    </i>
    <i>
      <x v="1"/>
    </i>
    <i>
      <x v="2"/>
    </i>
    <i t="grand">
      <x/>
    </i>
  </colItems>
  <dataFields count="1">
    <dataField name="Número de riesgos" fld="8" subtotal="count" baseField="0" baseItem="0"/>
  </dataFields>
  <formats count="44">
    <format dxfId="51">
      <pivotArea type="all" dataOnly="0" outline="0" fieldPosition="0"/>
    </format>
    <format dxfId="50">
      <pivotArea outline="0" collapsedLevelsAreSubtotals="1" fieldPosition="0"/>
    </format>
    <format dxfId="49">
      <pivotArea dataOnly="0" labelOnly="1" grandRow="1" outline="0" fieldPosition="0"/>
    </format>
    <format dxfId="48">
      <pivotArea dataOnly="0" labelOnly="1" outline="0" axis="axisValues" fieldPosition="0"/>
    </format>
    <format dxfId="47">
      <pivotArea type="all" dataOnly="0" outline="0" fieldPosition="0"/>
    </format>
    <format dxfId="46">
      <pivotArea outline="0" collapsedLevelsAreSubtotals="1" fieldPosition="0"/>
    </format>
    <format dxfId="45">
      <pivotArea dataOnly="0" labelOnly="1" grandRow="1" outline="0" fieldPosition="0"/>
    </format>
    <format dxfId="44">
      <pivotArea dataOnly="0" labelOnly="1" outline="0" axis="axisValues" fieldPosition="0"/>
    </format>
    <format dxfId="43">
      <pivotArea collapsedLevelsAreSubtotals="1" fieldPosition="0">
        <references count="1">
          <reference field="0" count="21">
            <x v="1"/>
            <x v="2"/>
            <x v="3"/>
            <x v="4"/>
            <x v="5"/>
            <x v="6"/>
            <x v="7"/>
            <x v="8"/>
            <x v="9"/>
            <x v="10"/>
            <x v="11"/>
            <x v="12"/>
            <x v="13"/>
            <x v="14"/>
            <x v="15"/>
            <x v="16"/>
            <x v="17"/>
            <x v="18"/>
            <x v="19"/>
            <x v="20"/>
            <x v="21"/>
          </reference>
        </references>
      </pivotArea>
    </format>
    <format dxfId="42">
      <pivotArea outline="0" collapsedLevelsAreSubtotals="1" fieldPosition="0"/>
    </format>
    <format dxfId="41">
      <pivotArea dataOnly="0" labelOnly="1" outline="0" axis="axisValues" fieldPosition="0"/>
    </format>
    <format dxfId="40">
      <pivotArea field="0" type="button" dataOnly="0" labelOnly="1" outline="0" axis="axisRow" fieldPosition="0"/>
    </format>
    <format dxfId="39">
      <pivotArea dataOnly="0" labelOnly="1" outline="0" axis="axisValues" fieldPosition="0"/>
    </format>
    <format dxfId="38">
      <pivotArea dataOnly="0" labelOnly="1" outline="0" axis="axisValues" fieldPosition="0"/>
    </format>
    <format dxfId="37">
      <pivotArea field="0" type="button" dataOnly="0" labelOnly="1" outline="0" axis="axisRow" fieldPosition="0"/>
    </format>
    <format dxfId="36">
      <pivotArea outline="0" collapsedLevelsAreSubtotals="1" fieldPosition="0"/>
    </format>
    <format dxfId="35">
      <pivotArea type="all" dataOnly="0" outline="0" fieldPosition="0"/>
    </format>
    <format dxfId="34">
      <pivotArea outline="0" collapsedLevelsAreSubtotals="1" fieldPosition="0"/>
    </format>
    <format dxfId="33">
      <pivotArea field="0" type="button" dataOnly="0" labelOnly="1" outline="0" axis="axisRow" fieldPosition="0"/>
    </format>
    <format dxfId="32">
      <pivotArea dataOnly="0" labelOnly="1" fieldPosition="0">
        <references count="1">
          <reference field="0" count="0"/>
        </references>
      </pivotArea>
    </format>
    <format dxfId="31">
      <pivotArea dataOnly="0" labelOnly="1" grandRow="1" outline="0" fieldPosition="0"/>
    </format>
    <format dxfId="30">
      <pivotArea dataOnly="0" labelOnly="1" outline="0" axis="axisValues" fieldPosition="0"/>
    </format>
    <format dxfId="29">
      <pivotArea collapsedLevelsAreSubtotals="1" fieldPosition="0">
        <references count="1">
          <reference field="0" count="0"/>
        </references>
      </pivotArea>
    </format>
    <format dxfId="28">
      <pivotArea dataOnly="0" labelOnly="1" fieldPosition="0">
        <references count="1">
          <reference field="0" count="0"/>
        </references>
      </pivotArea>
    </format>
    <format dxfId="27">
      <pivotArea collapsedLevelsAreSubtotals="1" fieldPosition="0">
        <references count="1">
          <reference field="0" count="15">
            <x v="6"/>
            <x v="7"/>
            <x v="10"/>
            <x v="13"/>
            <x v="19"/>
            <x v="20"/>
            <x v="23"/>
            <x v="24"/>
            <x v="25"/>
            <x v="26"/>
            <x v="27"/>
            <x v="28"/>
            <x v="29"/>
            <x v="30"/>
            <x v="31"/>
          </reference>
        </references>
      </pivotArea>
    </format>
    <format dxfId="26">
      <pivotArea dataOnly="0" labelOnly="1" fieldPosition="0">
        <references count="1">
          <reference field="0" count="15">
            <x v="6"/>
            <x v="7"/>
            <x v="10"/>
            <x v="13"/>
            <x v="19"/>
            <x v="20"/>
            <x v="23"/>
            <x v="24"/>
            <x v="25"/>
            <x v="26"/>
            <x v="27"/>
            <x v="28"/>
            <x v="29"/>
            <x v="30"/>
            <x v="31"/>
          </reference>
        </references>
      </pivotArea>
    </format>
    <format dxfId="25">
      <pivotArea dataOnly="0" outline="0" fieldPosition="0">
        <references count="1">
          <reference field="9" count="2">
            <x v="1"/>
            <x v="2"/>
          </reference>
        </references>
      </pivotArea>
    </format>
    <format dxfId="24">
      <pivotArea field="0" type="button" dataOnly="0" labelOnly="1" outline="0" axis="axisRow" fieldPosition="0"/>
    </format>
    <format dxfId="23">
      <pivotArea dataOnly="0" labelOnly="1" fieldPosition="0">
        <references count="1">
          <reference field="9" count="0"/>
        </references>
      </pivotArea>
    </format>
    <format dxfId="22">
      <pivotArea dataOnly="0" labelOnly="1" grandCol="1" outline="0" fieldPosition="0"/>
    </format>
    <format dxfId="21">
      <pivotArea type="origin" dataOnly="0" labelOnly="1" outline="0" fieldPosition="0"/>
    </format>
    <format dxfId="20">
      <pivotArea field="9" type="button" dataOnly="0" labelOnly="1" outline="0" axis="axisCol" fieldPosition="0"/>
    </format>
    <format dxfId="19">
      <pivotArea type="topRight" dataOnly="0" labelOnly="1" outline="0" fieldPosition="0"/>
    </format>
    <format dxfId="18">
      <pivotArea field="0" type="button" dataOnly="0" labelOnly="1" outline="0" axis="axisRow" fieldPosition="0"/>
    </format>
    <format dxfId="17">
      <pivotArea dataOnly="0" labelOnly="1" fieldPosition="0">
        <references count="1">
          <reference field="9" count="0"/>
        </references>
      </pivotArea>
    </format>
    <format dxfId="16">
      <pivotArea dataOnly="0" labelOnly="1" grandCol="1" outline="0" fieldPosition="0"/>
    </format>
    <format dxfId="15">
      <pivotArea field="0" type="button" dataOnly="0" labelOnly="1" outline="0" axis="axisRow" fieldPosition="0"/>
    </format>
    <format dxfId="14">
      <pivotArea dataOnly="0" labelOnly="1" fieldPosition="0">
        <references count="1">
          <reference field="9" count="0"/>
        </references>
      </pivotArea>
    </format>
    <format dxfId="13">
      <pivotArea dataOnly="0" labelOnly="1" grandCol="1" outline="0" fieldPosition="0"/>
    </format>
    <format dxfId="12">
      <pivotArea type="origin" dataOnly="0" labelOnly="1" outline="0" fieldPosition="0"/>
    </format>
    <format dxfId="11">
      <pivotArea grandRow="1" outline="0" collapsedLevelsAreSubtotals="1" fieldPosition="0"/>
    </format>
    <format dxfId="10">
      <pivotArea field="0" type="button" dataOnly="0" labelOnly="1" outline="0" axis="axisRow" fieldPosition="0"/>
    </format>
    <format dxfId="9">
      <pivotArea dataOnly="0" labelOnly="1" fieldPosition="0">
        <references count="1">
          <reference field="9" count="0"/>
        </references>
      </pivotArea>
    </format>
    <format dxfId="8">
      <pivotArea dataOnly="0" labelOnly="1" grandCol="1" outline="0" fieldPosition="0"/>
    </format>
  </formats>
  <chartFormats count="7">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2">
          <reference field="4294967294" count="1" selected="0">
            <x v="0"/>
          </reference>
          <reference field="9" count="1" selected="0">
            <x v="1"/>
          </reference>
        </references>
      </pivotArea>
    </chartFormat>
    <chartFormat chart="0" format="4" series="1">
      <pivotArea type="data" outline="0" fieldPosition="0">
        <references count="2">
          <reference field="4294967294" count="1" selected="0">
            <x v="0"/>
          </reference>
          <reference field="9" count="1" selected="0">
            <x v="2"/>
          </reference>
        </references>
      </pivotArea>
    </chartFormat>
    <chartFormat chart="0" format="5" series="1">
      <pivotArea type="data" outline="0" fieldPosition="0">
        <references count="2">
          <reference field="4294967294" count="1" selected="0">
            <x v="0"/>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0"/>
          </reference>
        </references>
      </pivotArea>
    </chartFormat>
    <chartFormat chart="0" format="6">
      <pivotArea type="data" outline="0" fieldPosition="0">
        <references count="3">
          <reference field="4294967294" count="1" selected="0">
            <x v="0"/>
          </reference>
          <reference field="0" count="1" selected="0">
            <x v="32"/>
          </reference>
          <reference field="9" count="1" selected="0">
            <x v="1"/>
          </reference>
        </references>
      </pivotArea>
    </chartFormat>
    <chartFormat chart="0" format="7">
      <pivotArea type="data" outline="0" fieldPosition="0">
        <references count="3">
          <reference field="4294967294" count="1" selected="0">
            <x v="0"/>
          </reference>
          <reference field="0" count="1" selected="0">
            <x v="31"/>
          </reference>
          <reference field="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rowHeaderCaption="Dependencia" colHeaderCaption="Enfoque del riesgo">
  <location ref="A30:E61" firstHeaderRow="1" firstDataRow="2" firstDataCol="1"/>
  <pivotFields count="103">
    <pivotField showAll="0"/>
    <pivotField showAll="0"/>
    <pivotField showAll="0"/>
    <pivotField showAll="0"/>
    <pivotField showAll="0"/>
    <pivotField showAll="0"/>
    <pivotField showAll="0"/>
    <pivotField showAll="0"/>
    <pivotField dataField="1" showAll="0"/>
    <pivotField axis="axisCol" showAll="0">
      <items count="4">
        <item x="1"/>
        <item x="0"/>
        <item x="2"/>
        <item t="default"/>
      </items>
    </pivotField>
    <pivotField showAll="0"/>
    <pivotField axis="axisRow" showAll="0">
      <items count="34">
        <item x="10"/>
        <item x="16"/>
        <item x="5"/>
        <item x="4"/>
        <item m="1" x="31"/>
        <item x="27"/>
        <item m="1" x="30"/>
        <item x="15"/>
        <item x="17"/>
        <item m="1" x="29"/>
        <item x="3"/>
        <item x="13"/>
        <item x="19"/>
        <item x="14"/>
        <item x="6"/>
        <item x="12"/>
        <item x="18"/>
        <item m="1" x="32"/>
        <item x="28"/>
        <item x="0"/>
        <item x="1"/>
        <item x="9"/>
        <item x="11"/>
        <item x="20"/>
        <item x="21"/>
        <item x="22"/>
        <item x="23"/>
        <item x="24"/>
        <item x="25"/>
        <item x="26"/>
        <item x="2"/>
        <item x="7"/>
        <item x="8"/>
        <item t="default"/>
      </items>
    </pivotField>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30">
    <i>
      <x/>
    </i>
    <i>
      <x v="1"/>
    </i>
    <i>
      <x v="2"/>
    </i>
    <i>
      <x v="3"/>
    </i>
    <i>
      <x v="5"/>
    </i>
    <i>
      <x v="7"/>
    </i>
    <i>
      <x v="8"/>
    </i>
    <i>
      <x v="10"/>
    </i>
    <i>
      <x v="11"/>
    </i>
    <i>
      <x v="12"/>
    </i>
    <i>
      <x v="13"/>
    </i>
    <i>
      <x v="14"/>
    </i>
    <i>
      <x v="15"/>
    </i>
    <i>
      <x v="16"/>
    </i>
    <i>
      <x v="18"/>
    </i>
    <i>
      <x v="19"/>
    </i>
    <i>
      <x v="20"/>
    </i>
    <i>
      <x v="21"/>
    </i>
    <i>
      <x v="22"/>
    </i>
    <i>
      <x v="23"/>
    </i>
    <i>
      <x v="24"/>
    </i>
    <i>
      <x v="25"/>
    </i>
    <i>
      <x v="26"/>
    </i>
    <i>
      <x v="27"/>
    </i>
    <i>
      <x v="28"/>
    </i>
    <i>
      <x v="29"/>
    </i>
    <i>
      <x v="30"/>
    </i>
    <i>
      <x v="31"/>
    </i>
    <i>
      <x v="32"/>
    </i>
    <i t="grand">
      <x/>
    </i>
  </rowItems>
  <colFields count="1">
    <field x="9"/>
  </colFields>
  <colItems count="4">
    <i>
      <x/>
    </i>
    <i>
      <x v="1"/>
    </i>
    <i>
      <x v="2"/>
    </i>
    <i t="grand">
      <x/>
    </i>
  </colItems>
  <dataFields count="1">
    <dataField name="Número de riesgos" fld="8" subtotal="count" baseField="0" baseItem="0"/>
  </dataFields>
  <formats count="59">
    <format dxfId="110">
      <pivotArea type="all" dataOnly="0" outline="0" fieldPosition="0"/>
    </format>
    <format dxfId="109">
      <pivotArea outline="0" collapsedLevelsAreSubtotals="1" fieldPosition="0"/>
    </format>
    <format dxfId="108">
      <pivotArea dataOnly="0" labelOnly="1" grandRow="1" outline="0" fieldPosition="0"/>
    </format>
    <format dxfId="107">
      <pivotArea dataOnly="0" labelOnly="1" outline="0" axis="axisValues" fieldPosition="0"/>
    </format>
    <format dxfId="106">
      <pivotArea type="all" dataOnly="0" outline="0" fieldPosition="0"/>
    </format>
    <format dxfId="105">
      <pivotArea outline="0" collapsedLevelsAreSubtotals="1" fieldPosition="0"/>
    </format>
    <format dxfId="104">
      <pivotArea dataOnly="0" labelOnly="1" grandRow="1" outline="0" fieldPosition="0"/>
    </format>
    <format dxfId="103">
      <pivotArea dataOnly="0" labelOnly="1" outline="0" axis="axisValues" fieldPosition="0"/>
    </format>
    <format dxfId="102">
      <pivotArea dataOnly="0" labelOnly="1" outline="0" axis="axisValues" fieldPosition="0"/>
    </format>
    <format dxfId="101">
      <pivotArea outline="0" collapsedLevelsAreSubtotals="1" fieldPosition="0">
        <references count="1">
          <reference field="9" count="1" selected="0">
            <x v="2"/>
          </reference>
        </references>
      </pivotArea>
    </format>
    <format dxfId="100">
      <pivotArea dataOnly="0" labelOnly="1" fieldPosition="0">
        <references count="1">
          <reference field="9" count="1">
            <x v="2"/>
          </reference>
        </references>
      </pivotArea>
    </format>
    <format dxfId="99">
      <pivotArea dataOnly="0" outline="0" fieldPosition="0">
        <references count="1">
          <reference field="9" count="1">
            <x v="1"/>
          </reference>
        </references>
      </pivotArea>
    </format>
    <format dxfId="98">
      <pivotArea type="origin" dataOnly="0" labelOnly="1" outline="0" fieldPosition="0"/>
    </format>
    <format dxfId="97">
      <pivotArea field="9" type="button" dataOnly="0" labelOnly="1" outline="0" axis="axisCol" fieldPosition="0"/>
    </format>
    <format dxfId="96">
      <pivotArea type="topRight" dataOnly="0" labelOnly="1" outline="0" fieldPosition="0"/>
    </format>
    <format dxfId="95">
      <pivotArea dataOnly="0" labelOnly="1" fieldPosition="0">
        <references count="1">
          <reference field="9" count="1">
            <x v="0"/>
          </reference>
        </references>
      </pivotArea>
    </format>
    <format dxfId="94">
      <pivotArea type="origin" dataOnly="0" labelOnly="1" outline="0" fieldPosition="0"/>
    </format>
    <format dxfId="93">
      <pivotArea field="9" type="button" dataOnly="0" labelOnly="1" outline="0" axis="axisCol" fieldPosition="0"/>
    </format>
    <format dxfId="92">
      <pivotArea type="topRight" dataOnly="0" labelOnly="1" outline="0" fieldPosition="0"/>
    </format>
    <format dxfId="91">
      <pivotArea dataOnly="0" labelOnly="1" fieldPosition="0">
        <references count="1">
          <reference field="9" count="0"/>
        </references>
      </pivotArea>
    </format>
    <format dxfId="90">
      <pivotArea dataOnly="0" labelOnly="1" grandCol="1" outline="0" fieldPosition="0"/>
    </format>
    <format dxfId="89">
      <pivotArea type="origin" dataOnly="0" labelOnly="1" outline="0" fieldPosition="0"/>
    </format>
    <format dxfId="88">
      <pivotArea grandRow="1" outline="0" collapsedLevelsAreSubtotals="1" fieldPosition="0"/>
    </format>
    <format dxfId="87">
      <pivotArea dataOnly="0" labelOnly="1" fieldPosition="0">
        <references count="1">
          <reference field="9" count="0"/>
        </references>
      </pivotArea>
    </format>
    <format dxfId="86">
      <pivotArea dataOnly="0" labelOnly="1" grandCol="1" outline="0" fieldPosition="0"/>
    </format>
    <format dxfId="85">
      <pivotArea type="origin" dataOnly="0" labelOnly="1" outline="0" fieldPosition="0"/>
    </format>
    <format dxfId="84">
      <pivotArea field="9" type="button" dataOnly="0" labelOnly="1" outline="0" axis="axisCol" fieldPosition="0"/>
    </format>
    <format dxfId="83">
      <pivotArea type="topRight" dataOnly="0" labelOnly="1" outline="0" fieldPosition="0"/>
    </format>
    <format dxfId="82">
      <pivotArea dataOnly="0" labelOnly="1" fieldPosition="0">
        <references count="1">
          <reference field="9" count="0"/>
        </references>
      </pivotArea>
    </format>
    <format dxfId="81">
      <pivotArea dataOnly="0" labelOnly="1" grandCol="1" outline="0" fieldPosition="0"/>
    </format>
    <format dxfId="80">
      <pivotArea grandRow="1" outline="0" collapsedLevelsAreSubtotals="1" fieldPosition="0"/>
    </format>
    <format dxfId="79">
      <pivotArea dataOnly="0" labelOnly="1" grandRow="1" outline="0" fieldPosition="0"/>
    </format>
    <format dxfId="78">
      <pivotArea type="all" dataOnly="0" outline="0" fieldPosition="0"/>
    </format>
    <format dxfId="77">
      <pivotArea outline="0" collapsedLevelsAreSubtotals="1" fieldPosition="0"/>
    </format>
    <format dxfId="76">
      <pivotArea type="origin" dataOnly="0" labelOnly="1" outline="0" fieldPosition="0"/>
    </format>
    <format dxfId="75">
      <pivotArea field="9" type="button" dataOnly="0" labelOnly="1" outline="0" axis="axisCol" fieldPosition="0"/>
    </format>
    <format dxfId="74">
      <pivotArea type="topRight" dataOnly="0" labelOnly="1" outline="0" fieldPosition="0"/>
    </format>
    <format dxfId="73">
      <pivotArea field="11" type="button" dataOnly="0" labelOnly="1" outline="0" axis="axisRow" fieldPosition="0"/>
    </format>
    <format dxfId="72">
      <pivotArea dataOnly="0" labelOnly="1" fieldPosition="0">
        <references count="1">
          <reference field="11" count="0"/>
        </references>
      </pivotArea>
    </format>
    <format dxfId="71">
      <pivotArea dataOnly="0" labelOnly="1" grandRow="1" outline="0" fieldPosition="0"/>
    </format>
    <format dxfId="70">
      <pivotArea dataOnly="0" labelOnly="1" fieldPosition="0">
        <references count="1">
          <reference field="9" count="0"/>
        </references>
      </pivotArea>
    </format>
    <format dxfId="69">
      <pivotArea dataOnly="0" labelOnly="1" grandCol="1" outline="0" fieldPosition="0"/>
    </format>
    <format dxfId="68">
      <pivotArea collapsedLevelsAreSubtotals="1" fieldPosition="0">
        <references count="1">
          <reference field="11" count="17">
            <x v="1"/>
            <x v="2"/>
            <x v="3"/>
            <x v="4"/>
            <x v="5"/>
            <x v="6"/>
            <x v="7"/>
            <x v="8"/>
            <x v="9"/>
            <x v="10"/>
            <x v="11"/>
            <x v="12"/>
            <x v="13"/>
            <x v="14"/>
            <x v="15"/>
            <x v="16"/>
            <x v="17"/>
          </reference>
        </references>
      </pivotArea>
    </format>
    <format dxfId="67">
      <pivotArea dataOnly="0" labelOnly="1" fieldPosition="0">
        <references count="1">
          <reference field="11" count="17">
            <x v="1"/>
            <x v="2"/>
            <x v="3"/>
            <x v="4"/>
            <x v="5"/>
            <x v="6"/>
            <x v="7"/>
            <x v="8"/>
            <x v="9"/>
            <x v="10"/>
            <x v="11"/>
            <x v="12"/>
            <x v="13"/>
            <x v="14"/>
            <x v="15"/>
            <x v="16"/>
            <x v="17"/>
          </reference>
        </references>
      </pivotArea>
    </format>
    <format dxfId="66">
      <pivotArea grandRow="1" outline="0" collapsedLevelsAreSubtotals="1" fieldPosition="0"/>
    </format>
    <format dxfId="65">
      <pivotArea dataOnly="0" labelOnly="1" grandRow="1" outline="0" fieldPosition="0"/>
    </format>
    <format dxfId="64">
      <pivotArea field="11" type="button" dataOnly="0" labelOnly="1" outline="0" axis="axisRow" fieldPosition="0"/>
    </format>
    <format dxfId="63">
      <pivotArea dataOnly="0" labelOnly="1" fieldPosition="0">
        <references count="1">
          <reference field="9" count="0"/>
        </references>
      </pivotArea>
    </format>
    <format dxfId="62">
      <pivotArea dataOnly="0" labelOnly="1" grandCol="1" outline="0" fieldPosition="0"/>
    </format>
    <format dxfId="61">
      <pivotArea field="9" type="button" dataOnly="0" labelOnly="1" outline="0" axis="axisCol" fieldPosition="0"/>
    </format>
    <format dxfId="60">
      <pivotArea collapsedLevelsAreSubtotals="1" fieldPosition="0">
        <references count="1">
          <reference field="11" count="0"/>
        </references>
      </pivotArea>
    </format>
    <format dxfId="59">
      <pivotArea field="11" type="button" dataOnly="0" labelOnly="1" outline="0" axis="axisRow" fieldPosition="0"/>
    </format>
    <format dxfId="58">
      <pivotArea field="11" type="button" dataOnly="0" labelOnly="1" outline="0" axis="axisRow" fieldPosition="0"/>
    </format>
    <format dxfId="57">
      <pivotArea collapsedLevelsAreSubtotals="1" fieldPosition="0">
        <references count="1">
          <reference field="11" count="0"/>
        </references>
      </pivotArea>
    </format>
    <format dxfId="56">
      <pivotArea dataOnly="0" labelOnly="1" fieldPosition="0">
        <references count="1">
          <reference field="11" count="0"/>
        </references>
      </pivotArea>
    </format>
    <format dxfId="55">
      <pivotArea collapsedLevelsAreSubtotals="1" fieldPosition="0">
        <references count="1">
          <reference field="11" count="15">
            <x v="16"/>
            <x v="18"/>
            <x v="19"/>
            <x v="20"/>
            <x v="21"/>
            <x v="22"/>
            <x v="23"/>
            <x v="24"/>
            <x v="25"/>
            <x v="26"/>
            <x v="27"/>
            <x v="28"/>
            <x v="29"/>
            <x v="30"/>
            <x v="31"/>
          </reference>
        </references>
      </pivotArea>
    </format>
    <format dxfId="54">
      <pivotArea dataOnly="0" labelOnly="1" fieldPosition="0">
        <references count="1">
          <reference field="11" count="15">
            <x v="16"/>
            <x v="18"/>
            <x v="19"/>
            <x v="20"/>
            <x v="21"/>
            <x v="22"/>
            <x v="23"/>
            <x v="24"/>
            <x v="25"/>
            <x v="26"/>
            <x v="27"/>
            <x v="28"/>
            <x v="29"/>
            <x v="30"/>
            <x v="31"/>
          </reference>
        </references>
      </pivotArea>
    </format>
    <format dxfId="53">
      <pivotArea collapsedLevelsAreSubtotals="1" fieldPosition="0">
        <references count="1">
          <reference field="11" count="14">
            <x v="18"/>
            <x v="19"/>
            <x v="20"/>
            <x v="21"/>
            <x v="22"/>
            <x v="23"/>
            <x v="24"/>
            <x v="25"/>
            <x v="26"/>
            <x v="27"/>
            <x v="28"/>
            <x v="29"/>
            <x v="30"/>
            <x v="31"/>
          </reference>
        </references>
      </pivotArea>
    </format>
    <format dxfId="52">
      <pivotArea dataOnly="0" labelOnly="1" fieldPosition="0">
        <references count="1">
          <reference field="11" count="14">
            <x v="18"/>
            <x v="19"/>
            <x v="20"/>
            <x v="21"/>
            <x v="22"/>
            <x v="23"/>
            <x v="24"/>
            <x v="25"/>
            <x v="26"/>
            <x v="27"/>
            <x v="28"/>
            <x v="29"/>
            <x v="30"/>
            <x v="31"/>
          </reference>
        </references>
      </pivotArea>
    </format>
  </formats>
  <chartFormats count="6">
    <chartFormat chart="0" format="2" series="1">
      <pivotArea type="data" outline="0" fieldPosition="0">
        <references count="1">
          <reference field="4294967294" count="1" selected="0">
            <x v="0"/>
          </reference>
        </references>
      </pivotArea>
    </chartFormat>
    <chartFormat chart="2" format="4" series="1">
      <pivotArea type="data" outline="0" fieldPosition="0">
        <references count="1">
          <reference field="4294967294" count="1" selected="0">
            <x v="0"/>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pivotArea type="data" outline="0" fieldPosition="0">
        <references count="3">
          <reference field="4294967294" count="1" selected="0">
            <x v="0"/>
          </reference>
          <reference field="9" count="1" selected="0">
            <x v="2"/>
          </reference>
          <reference field="11" count="1" selected="0">
            <x v="1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J25"/>
  <sheetViews>
    <sheetView topLeftCell="V18" workbookViewId="0">
      <selection activeCell="AJ24" sqref="AJ24"/>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148" t="s">
        <v>262</v>
      </c>
    </row>
    <row r="2" spans="1:36" ht="9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319</v>
      </c>
      <c r="U2" s="26" t="s">
        <v>51</v>
      </c>
      <c r="V2" s="18" t="s">
        <v>52</v>
      </c>
      <c r="W2" s="27" t="s">
        <v>53</v>
      </c>
      <c r="X2" s="18" t="s">
        <v>54</v>
      </c>
      <c r="Y2" s="28" t="s">
        <v>55</v>
      </c>
      <c r="Z2" s="18" t="s">
        <v>56</v>
      </c>
      <c r="AA2" s="28" t="s">
        <v>57</v>
      </c>
      <c r="AB2" s="18" t="s">
        <v>58</v>
      </c>
      <c r="AC2" s="18" t="s">
        <v>59</v>
      </c>
      <c r="AD2" s="29" t="s">
        <v>60</v>
      </c>
      <c r="AE2" s="22" t="s">
        <v>61</v>
      </c>
      <c r="AF2" s="22" t="s">
        <v>61</v>
      </c>
      <c r="AG2" s="17" t="s">
        <v>62</v>
      </c>
      <c r="AH2" s="47" t="e">
        <f>IF(#REF!="","",#REF!)</f>
        <v>#REF!</v>
      </c>
      <c r="AI2" s="56">
        <v>43585</v>
      </c>
      <c r="AJ2" s="47" t="s">
        <v>322</v>
      </c>
    </row>
    <row r="3" spans="1:36" ht="75" x14ac:dyDescent="0.25">
      <c r="A3" s="16">
        <v>2</v>
      </c>
      <c r="B3" s="16" t="s">
        <v>63</v>
      </c>
      <c r="C3" s="17" t="s">
        <v>64</v>
      </c>
      <c r="D3" s="18" t="s">
        <v>65</v>
      </c>
      <c r="E3" s="19" t="s">
        <v>38</v>
      </c>
      <c r="F3" s="20" t="s">
        <v>66</v>
      </c>
      <c r="G3" s="21" t="s">
        <v>67</v>
      </c>
      <c r="H3" s="22" t="s">
        <v>68</v>
      </c>
      <c r="I3" s="23" t="s">
        <v>69</v>
      </c>
      <c r="J3" s="30" t="s">
        <v>70</v>
      </c>
      <c r="K3" s="18" t="s">
        <v>71</v>
      </c>
      <c r="L3" s="18" t="s">
        <v>72</v>
      </c>
      <c r="M3" s="22" t="s">
        <v>73</v>
      </c>
      <c r="N3" s="25" t="s">
        <v>74</v>
      </c>
      <c r="O3" s="18" t="e">
        <f>IF(#REF!="","",#REF!)</f>
        <v>#REF!</v>
      </c>
      <c r="P3" s="18" t="e">
        <f>IF(#REF!="","",#REF!)</f>
        <v>#REF!</v>
      </c>
      <c r="Q3" s="26" t="s">
        <v>75</v>
      </c>
      <c r="R3" s="26" t="s">
        <v>76</v>
      </c>
      <c r="T3" s="26" t="s">
        <v>318</v>
      </c>
      <c r="U3" s="26" t="s">
        <v>77</v>
      </c>
      <c r="V3" s="18" t="s">
        <v>78</v>
      </c>
      <c r="W3" s="31" t="s">
        <v>79</v>
      </c>
      <c r="X3" s="18" t="s">
        <v>80</v>
      </c>
      <c r="Y3" s="28" t="s">
        <v>80</v>
      </c>
      <c r="Z3" s="18" t="s">
        <v>81</v>
      </c>
      <c r="AA3" s="28" t="s">
        <v>82</v>
      </c>
      <c r="AB3" s="18" t="s">
        <v>83</v>
      </c>
      <c r="AC3" s="18" t="s">
        <v>83</v>
      </c>
      <c r="AD3" s="32" t="s">
        <v>84</v>
      </c>
      <c r="AE3" s="22" t="s">
        <v>85</v>
      </c>
      <c r="AF3" s="22" t="s">
        <v>86</v>
      </c>
      <c r="AG3" s="17" t="s">
        <v>87</v>
      </c>
      <c r="AH3" s="47" t="e">
        <f>IF(#REF!="","",#REF!)</f>
        <v>#REF!</v>
      </c>
      <c r="AI3" s="56">
        <v>43708</v>
      </c>
      <c r="AJ3" s="47" t="s">
        <v>323</v>
      </c>
    </row>
    <row r="4" spans="1:36" ht="120" x14ac:dyDescent="0.25">
      <c r="B4" s="33"/>
      <c r="C4" s="17" t="s">
        <v>88</v>
      </c>
      <c r="D4" s="18" t="s">
        <v>89</v>
      </c>
      <c r="E4" s="19" t="s">
        <v>90</v>
      </c>
      <c r="F4" s="34" t="s">
        <v>91</v>
      </c>
      <c r="G4" s="21" t="s">
        <v>92</v>
      </c>
      <c r="H4" s="22" t="s">
        <v>93</v>
      </c>
      <c r="I4" s="23" t="s">
        <v>94</v>
      </c>
      <c r="J4" s="30" t="s">
        <v>95</v>
      </c>
      <c r="K4" s="18" t="s">
        <v>96</v>
      </c>
      <c r="L4" s="18" t="s">
        <v>97</v>
      </c>
      <c r="M4" s="22" t="s">
        <v>2</v>
      </c>
      <c r="N4" s="25" t="s">
        <v>98</v>
      </c>
      <c r="O4" s="18" t="e">
        <f>IF(#REF!="","",#REF!)</f>
        <v>#REF!</v>
      </c>
      <c r="P4" s="18" t="e">
        <f>IF(#REF!="","",#REF!)</f>
        <v>#REF!</v>
      </c>
      <c r="Q4" s="26" t="s">
        <v>99</v>
      </c>
      <c r="R4" s="26" t="s">
        <v>100</v>
      </c>
      <c r="T4" s="26" t="s">
        <v>317</v>
      </c>
      <c r="U4" s="26" t="s">
        <v>101</v>
      </c>
      <c r="W4" s="35" t="s">
        <v>102</v>
      </c>
      <c r="Z4" s="18" t="s">
        <v>103</v>
      </c>
      <c r="AA4" s="28" t="s">
        <v>104</v>
      </c>
      <c r="AB4" s="18" t="s">
        <v>105</v>
      </c>
      <c r="AC4" s="18" t="s">
        <v>106</v>
      </c>
      <c r="AD4" s="36" t="s">
        <v>107</v>
      </c>
      <c r="AF4" s="22" t="s">
        <v>85</v>
      </c>
      <c r="AG4" s="17" t="s">
        <v>108</v>
      </c>
      <c r="AH4" s="47" t="e">
        <f>IF(#REF!="","",#REF!)</f>
        <v>#REF!</v>
      </c>
      <c r="AI4" s="56">
        <v>43830</v>
      </c>
      <c r="AJ4" s="47" t="s">
        <v>324</v>
      </c>
    </row>
    <row r="5" spans="1:36" ht="75" x14ac:dyDescent="0.25">
      <c r="B5" s="37"/>
      <c r="C5" s="17" t="s">
        <v>109</v>
      </c>
      <c r="D5" s="18" t="s">
        <v>110</v>
      </c>
      <c r="E5" s="19" t="s">
        <v>111</v>
      </c>
      <c r="F5" s="34" t="s">
        <v>112</v>
      </c>
      <c r="G5" s="21" t="s">
        <v>113</v>
      </c>
      <c r="H5" s="22" t="s">
        <v>114</v>
      </c>
      <c r="I5" s="23" t="s">
        <v>90</v>
      </c>
      <c r="J5" s="24" t="s">
        <v>115</v>
      </c>
      <c r="K5" s="18" t="s">
        <v>116</v>
      </c>
      <c r="L5" s="18" t="s">
        <v>117</v>
      </c>
      <c r="M5" s="22" t="s">
        <v>94</v>
      </c>
      <c r="N5" s="25" t="s">
        <v>118</v>
      </c>
      <c r="O5" s="18" t="e">
        <f>IF(#REF!="","",#REF!)</f>
        <v>#REF!</v>
      </c>
      <c r="P5" s="18" t="e">
        <f>IF(#REF!="","",#REF!)</f>
        <v>#REF!</v>
      </c>
      <c r="Q5" s="26" t="s">
        <v>119</v>
      </c>
      <c r="R5" s="26" t="s">
        <v>120</v>
      </c>
      <c r="T5" s="26" t="s">
        <v>314</v>
      </c>
      <c r="U5" s="26" t="s">
        <v>121</v>
      </c>
      <c r="W5" s="38" t="s">
        <v>122</v>
      </c>
      <c r="AB5" s="18" t="s">
        <v>123</v>
      </c>
      <c r="AC5" s="18" t="s">
        <v>124</v>
      </c>
      <c r="AG5" s="17" t="s">
        <v>125</v>
      </c>
      <c r="AH5" s="47" t="e">
        <f>IF(#REF!="","",#REF!)</f>
        <v>#REF!</v>
      </c>
      <c r="AI5" s="57"/>
      <c r="AJ5" s="47" t="s">
        <v>256</v>
      </c>
    </row>
    <row r="6" spans="1:36" ht="60" x14ac:dyDescent="0.25">
      <c r="B6" s="37"/>
      <c r="C6" s="17" t="s">
        <v>126</v>
      </c>
      <c r="D6" s="18" t="s">
        <v>127</v>
      </c>
      <c r="E6" s="18" t="s">
        <v>128</v>
      </c>
      <c r="F6" s="34" t="s">
        <v>129</v>
      </c>
      <c r="G6" s="21" t="s">
        <v>130</v>
      </c>
      <c r="H6" s="22" t="s">
        <v>131</v>
      </c>
      <c r="I6" s="23" t="s">
        <v>132</v>
      </c>
      <c r="J6" s="30" t="s">
        <v>133</v>
      </c>
      <c r="K6" s="18" t="s">
        <v>134</v>
      </c>
      <c r="L6" s="18" t="s">
        <v>135</v>
      </c>
      <c r="M6" s="22" t="s">
        <v>136</v>
      </c>
      <c r="N6" s="25" t="s">
        <v>137</v>
      </c>
      <c r="O6" s="18" t="e">
        <f>IF(#REF!="","",#REF!)</f>
        <v>#REF!</v>
      </c>
      <c r="P6" s="18" t="e">
        <f>IF(#REF!="","",#REF!)</f>
        <v>#REF!</v>
      </c>
      <c r="Q6" s="26" t="s">
        <v>138</v>
      </c>
      <c r="R6" s="26" t="s">
        <v>139</v>
      </c>
      <c r="T6" s="26" t="s">
        <v>316</v>
      </c>
      <c r="U6" s="26" t="s">
        <v>315</v>
      </c>
      <c r="AG6" s="17" t="s">
        <v>518</v>
      </c>
      <c r="AH6" s="47" t="e">
        <f>IF(#REF!="","",#REF!)</f>
        <v>#REF!</v>
      </c>
      <c r="AI6" s="58"/>
      <c r="AJ6" s="47" t="s">
        <v>519</v>
      </c>
    </row>
    <row r="7" spans="1:36" ht="90" x14ac:dyDescent="0.25">
      <c r="B7" s="37"/>
      <c r="C7" s="17" t="s">
        <v>140</v>
      </c>
      <c r="D7" s="18" t="s">
        <v>141</v>
      </c>
      <c r="E7" s="18" t="s">
        <v>90</v>
      </c>
      <c r="F7" s="34" t="s">
        <v>142</v>
      </c>
      <c r="G7" s="21" t="s">
        <v>143</v>
      </c>
      <c r="H7" s="22" t="s">
        <v>144</v>
      </c>
      <c r="I7" s="23" t="s">
        <v>145</v>
      </c>
      <c r="J7" s="30" t="s">
        <v>146</v>
      </c>
      <c r="K7" s="18" t="s">
        <v>147</v>
      </c>
      <c r="L7" s="18" t="s">
        <v>148</v>
      </c>
      <c r="M7" s="22" t="s">
        <v>149</v>
      </c>
      <c r="N7" s="25" t="s">
        <v>150</v>
      </c>
      <c r="O7" s="18" t="e">
        <f>IF(#REF!="","",#REF!)</f>
        <v>#REF!</v>
      </c>
      <c r="P7" s="18" t="e">
        <f>IF(#REF!="","",#REF!)</f>
        <v>#REF!</v>
      </c>
      <c r="AG7" s="17" t="s">
        <v>151</v>
      </c>
      <c r="AH7" s="47" t="e">
        <f>IF(#REF!="","",#REF!)</f>
        <v>#REF!</v>
      </c>
      <c r="AI7" s="59"/>
      <c r="AJ7" s="47" t="s">
        <v>244</v>
      </c>
    </row>
    <row r="8" spans="1:36" ht="90" x14ac:dyDescent="0.25">
      <c r="B8" s="37"/>
      <c r="C8" s="17" t="s">
        <v>152</v>
      </c>
      <c r="D8" s="18" t="s">
        <v>153</v>
      </c>
      <c r="E8" s="18" t="s">
        <v>38</v>
      </c>
      <c r="F8" s="34" t="s">
        <v>154</v>
      </c>
      <c r="H8" s="22" t="s">
        <v>155</v>
      </c>
      <c r="I8" s="39"/>
      <c r="J8" s="30" t="s">
        <v>156</v>
      </c>
      <c r="K8" s="40" t="s">
        <v>157</v>
      </c>
      <c r="L8" s="18" t="s">
        <v>158</v>
      </c>
      <c r="M8" s="22" t="s">
        <v>159</v>
      </c>
      <c r="N8" s="23" t="s">
        <v>160</v>
      </c>
      <c r="O8" s="18" t="e">
        <f>IF(#REF!="","",#REF!)</f>
        <v>#REF!</v>
      </c>
      <c r="P8" s="18" t="e">
        <f>IF(#REF!="","",#REF!)</f>
        <v>#REF!</v>
      </c>
      <c r="AG8" s="17" t="s">
        <v>161</v>
      </c>
      <c r="AH8" s="47" t="e">
        <f>IF(#REF!="","",#REF!)</f>
        <v>#REF!</v>
      </c>
      <c r="AJ8" s="47" t="s">
        <v>250</v>
      </c>
    </row>
    <row r="9" spans="1:36" ht="90" x14ac:dyDescent="0.25">
      <c r="B9" s="37"/>
      <c r="C9" s="17" t="s">
        <v>162</v>
      </c>
      <c r="D9" s="18" t="s">
        <v>163</v>
      </c>
      <c r="E9" s="18" t="s">
        <v>90</v>
      </c>
      <c r="F9" s="34" t="s">
        <v>164</v>
      </c>
      <c r="H9" s="22" t="s">
        <v>165</v>
      </c>
      <c r="I9" s="41"/>
      <c r="J9" s="42" t="s">
        <v>166</v>
      </c>
      <c r="L9" s="18" t="s">
        <v>167</v>
      </c>
      <c r="O9" s="18" t="e">
        <f>IF(#REF!="","",#REF!)</f>
        <v>#REF!</v>
      </c>
      <c r="P9" s="18" t="e">
        <f>IF(#REF!="","",#REF!)</f>
        <v>#REF!</v>
      </c>
      <c r="AG9" s="17" t="s">
        <v>168</v>
      </c>
      <c r="AH9" s="47" t="e">
        <f>IF(#REF!="","",#REF!)</f>
        <v>#REF!</v>
      </c>
      <c r="AJ9" s="47" t="s">
        <v>325</v>
      </c>
    </row>
    <row r="10" spans="1:36" ht="75" x14ac:dyDescent="0.25">
      <c r="B10" s="37"/>
      <c r="C10" s="17" t="s">
        <v>169</v>
      </c>
      <c r="D10" s="18" t="s">
        <v>170</v>
      </c>
      <c r="E10" s="18" t="s">
        <v>128</v>
      </c>
      <c r="F10" s="34" t="s">
        <v>171</v>
      </c>
      <c r="H10" s="22" t="s">
        <v>172</v>
      </c>
      <c r="I10" s="43"/>
      <c r="L10" s="18" t="s">
        <v>173</v>
      </c>
      <c r="O10" s="18" t="e">
        <f>IF(#REF!="","",#REF!)</f>
        <v>#REF!</v>
      </c>
      <c r="P10" s="18" t="e">
        <f>IF(#REF!="","",#REF!)</f>
        <v>#REF!</v>
      </c>
      <c r="AG10" s="17" t="s">
        <v>174</v>
      </c>
      <c r="AH10" s="47" t="e">
        <f>IF(#REF!="","",#REF!)</f>
        <v>#REF!</v>
      </c>
      <c r="AJ10" s="47" t="s">
        <v>326</v>
      </c>
    </row>
    <row r="11" spans="1:36" ht="45" x14ac:dyDescent="0.25">
      <c r="B11" s="37"/>
      <c r="C11" s="17" t="s">
        <v>175</v>
      </c>
      <c r="D11" s="18" t="s">
        <v>176</v>
      </c>
      <c r="E11" s="18" t="s">
        <v>38</v>
      </c>
      <c r="L11" s="18" t="s">
        <v>177</v>
      </c>
      <c r="O11" s="18" t="e">
        <f>IF(#REF!="","",#REF!)</f>
        <v>#REF!</v>
      </c>
      <c r="P11" s="18" t="e">
        <f>IF(#REF!="","",#REF!)</f>
        <v>#REF!</v>
      </c>
      <c r="AG11" s="17" t="s">
        <v>178</v>
      </c>
      <c r="AH11" s="47" t="e">
        <f>IF(#REF!="","",#REF!)</f>
        <v>#REF!</v>
      </c>
      <c r="AJ11" s="47" t="s">
        <v>249</v>
      </c>
    </row>
    <row r="12" spans="1:36" ht="90" x14ac:dyDescent="0.25">
      <c r="B12" s="37"/>
      <c r="C12" s="17" t="s">
        <v>179</v>
      </c>
      <c r="D12" s="18" t="s">
        <v>180</v>
      </c>
      <c r="E12" s="18" t="s">
        <v>111</v>
      </c>
      <c r="L12" s="18" t="s">
        <v>181</v>
      </c>
      <c r="AG12" s="17" t="s">
        <v>168</v>
      </c>
      <c r="AH12" s="47" t="e">
        <f>IF(#REF!="","",#REF!)</f>
        <v>#REF!</v>
      </c>
      <c r="AJ12" s="47" t="s">
        <v>325</v>
      </c>
    </row>
    <row r="13" spans="1:36" ht="90" x14ac:dyDescent="0.25">
      <c r="B13" s="37"/>
      <c r="C13" s="17" t="s">
        <v>182</v>
      </c>
      <c r="D13" s="18" t="s">
        <v>183</v>
      </c>
      <c r="E13" s="18" t="s">
        <v>38</v>
      </c>
      <c r="L13" s="18" t="s">
        <v>184</v>
      </c>
      <c r="AG13" s="17" t="s">
        <v>185</v>
      </c>
      <c r="AH13" s="47" t="e">
        <f>IF(#REF!="","",#REF!)</f>
        <v>#REF!</v>
      </c>
      <c r="AJ13" s="47" t="s">
        <v>251</v>
      </c>
    </row>
    <row r="14" spans="1:36" ht="75" x14ac:dyDescent="0.25">
      <c r="B14" s="37"/>
      <c r="C14" s="17" t="s">
        <v>186</v>
      </c>
      <c r="D14" s="18" t="s">
        <v>187</v>
      </c>
      <c r="E14" s="18" t="s">
        <v>38</v>
      </c>
      <c r="L14" s="18" t="s">
        <v>188</v>
      </c>
      <c r="AG14" s="17" t="s">
        <v>189</v>
      </c>
      <c r="AH14" s="47" t="e">
        <f>IF(#REF!="","",#REF!)</f>
        <v>#REF!</v>
      </c>
      <c r="AJ14" s="1" t="s">
        <v>327</v>
      </c>
    </row>
    <row r="15" spans="1:36" ht="60" x14ac:dyDescent="0.25">
      <c r="B15" s="37"/>
      <c r="C15" s="17" t="s">
        <v>190</v>
      </c>
      <c r="D15" s="18" t="s">
        <v>191</v>
      </c>
      <c r="E15" s="18" t="s">
        <v>111</v>
      </c>
      <c r="L15" s="18" t="s">
        <v>192</v>
      </c>
      <c r="AG15" s="17" t="s">
        <v>193</v>
      </c>
      <c r="AH15" s="47" t="e">
        <f>IF(#REF!="","",#REF!)</f>
        <v>#REF!</v>
      </c>
      <c r="AJ15" s="47" t="s">
        <v>258</v>
      </c>
    </row>
    <row r="16" spans="1:36" ht="90" x14ac:dyDescent="0.25">
      <c r="B16" s="37"/>
      <c r="C16" s="17" t="s">
        <v>194</v>
      </c>
      <c r="D16" s="18" t="s">
        <v>195</v>
      </c>
      <c r="E16" s="18" t="s">
        <v>111</v>
      </c>
      <c r="L16" s="18" t="s">
        <v>196</v>
      </c>
      <c r="AG16" s="17" t="s">
        <v>197</v>
      </c>
      <c r="AH16" s="47" t="e">
        <f>IF(#REF!="","",#REF!)</f>
        <v>#REF!</v>
      </c>
      <c r="AJ16" s="47" t="s">
        <v>246</v>
      </c>
    </row>
    <row r="17" spans="2:36" ht="75" x14ac:dyDescent="0.25">
      <c r="B17" s="37"/>
      <c r="C17" s="17" t="s">
        <v>198</v>
      </c>
      <c r="D17" s="18" t="s">
        <v>199</v>
      </c>
      <c r="E17" s="18" t="s">
        <v>111</v>
      </c>
      <c r="L17" s="18" t="s">
        <v>200</v>
      </c>
      <c r="AG17" s="17" t="s">
        <v>201</v>
      </c>
      <c r="AJ17" s="47" t="s">
        <v>258</v>
      </c>
    </row>
    <row r="18" spans="2:36" ht="75" x14ac:dyDescent="0.25">
      <c r="B18" s="37"/>
      <c r="C18" s="17" t="s">
        <v>202</v>
      </c>
      <c r="D18" s="18" t="s">
        <v>203</v>
      </c>
      <c r="E18" s="18" t="s">
        <v>38</v>
      </c>
      <c r="L18" s="40" t="s">
        <v>204</v>
      </c>
      <c r="AG18" s="17" t="s">
        <v>205</v>
      </c>
      <c r="AJ18" s="47" t="s">
        <v>248</v>
      </c>
    </row>
    <row r="19" spans="2:36" ht="75" x14ac:dyDescent="0.25">
      <c r="B19" s="37"/>
      <c r="C19" s="17" t="s">
        <v>206</v>
      </c>
      <c r="D19" s="18" t="s">
        <v>207</v>
      </c>
      <c r="E19" s="18" t="s">
        <v>111</v>
      </c>
      <c r="L19" s="40" t="s">
        <v>208</v>
      </c>
      <c r="AG19" s="17" t="s">
        <v>193</v>
      </c>
      <c r="AJ19" s="47" t="s">
        <v>258</v>
      </c>
    </row>
    <row r="20" spans="2:36" ht="150" x14ac:dyDescent="0.25">
      <c r="B20" s="37"/>
      <c r="C20" s="17" t="s">
        <v>209</v>
      </c>
      <c r="D20" s="18" t="s">
        <v>210</v>
      </c>
      <c r="E20" s="18" t="s">
        <v>90</v>
      </c>
      <c r="AG20" s="17" t="s">
        <v>211</v>
      </c>
      <c r="AJ20" s="47" t="s">
        <v>246</v>
      </c>
    </row>
    <row r="21" spans="2:36" ht="45" x14ac:dyDescent="0.25">
      <c r="B21" s="37"/>
      <c r="C21" s="17" t="s">
        <v>212</v>
      </c>
      <c r="D21" s="18" t="s">
        <v>213</v>
      </c>
      <c r="E21" s="18" t="s">
        <v>111</v>
      </c>
      <c r="AG21" s="17" t="s">
        <v>214</v>
      </c>
      <c r="AJ21" s="47" t="s">
        <v>257</v>
      </c>
    </row>
    <row r="22" spans="2:36" ht="60" x14ac:dyDescent="0.25">
      <c r="B22" s="37"/>
      <c r="C22" s="17" t="s">
        <v>215</v>
      </c>
      <c r="D22" s="18" t="s">
        <v>216</v>
      </c>
      <c r="E22" s="18" t="s">
        <v>111</v>
      </c>
      <c r="AG22" s="17" t="s">
        <v>516</v>
      </c>
      <c r="AJ22" s="47" t="s">
        <v>517</v>
      </c>
    </row>
    <row r="23" spans="2:36" ht="51" x14ac:dyDescent="0.25">
      <c r="B23" s="37"/>
      <c r="C23" s="17" t="s">
        <v>217</v>
      </c>
      <c r="D23" s="18" t="s">
        <v>218</v>
      </c>
      <c r="E23" s="18" t="s">
        <v>38</v>
      </c>
      <c r="AG23" s="17" t="s">
        <v>219</v>
      </c>
      <c r="AJ23" s="47" t="s">
        <v>252</v>
      </c>
    </row>
    <row r="24" spans="2:36" ht="60" x14ac:dyDescent="0.25">
      <c r="C24" s="17" t="s">
        <v>281</v>
      </c>
      <c r="AJ24" s="47" t="s">
        <v>284</v>
      </c>
    </row>
    <row r="25" spans="2:36" ht="30" x14ac:dyDescent="0.25">
      <c r="C25" s="17" t="s">
        <v>283</v>
      </c>
      <c r="AJ25" s="47" t="s">
        <v>244</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B25"/>
  <sheetViews>
    <sheetView workbookViewId="0">
      <selection activeCell="D4" sqref="D4"/>
    </sheetView>
  </sheetViews>
  <sheetFormatPr baseColWidth="10" defaultRowHeight="15" x14ac:dyDescent="0.25"/>
  <cols>
    <col min="1" max="1" width="64" customWidth="1"/>
    <col min="2" max="2" width="72.42578125" customWidth="1"/>
  </cols>
  <sheetData>
    <row r="1" spans="1:2" x14ac:dyDescent="0.25">
      <c r="A1" s="5" t="s">
        <v>2</v>
      </c>
      <c r="B1" s="65" t="s">
        <v>262</v>
      </c>
    </row>
    <row r="2" spans="1:2" x14ac:dyDescent="0.25">
      <c r="A2" s="17" t="s">
        <v>140</v>
      </c>
      <c r="B2" t="s">
        <v>244</v>
      </c>
    </row>
    <row r="3" spans="1:2" x14ac:dyDescent="0.25">
      <c r="A3" s="17" t="s">
        <v>88</v>
      </c>
      <c r="B3" t="s">
        <v>245</v>
      </c>
    </row>
    <row r="4" spans="1:2" x14ac:dyDescent="0.25">
      <c r="A4" s="17" t="s">
        <v>209</v>
      </c>
      <c r="B4" t="s">
        <v>246</v>
      </c>
    </row>
    <row r="5" spans="1:2" x14ac:dyDescent="0.25">
      <c r="A5" s="17" t="s">
        <v>194</v>
      </c>
      <c r="B5" t="s">
        <v>246</v>
      </c>
    </row>
    <row r="6" spans="1:2" x14ac:dyDescent="0.25">
      <c r="A6" s="17" t="s">
        <v>162</v>
      </c>
      <c r="B6" t="s">
        <v>247</v>
      </c>
    </row>
    <row r="7" spans="1:2" ht="25.5" x14ac:dyDescent="0.25">
      <c r="A7" s="17" t="s">
        <v>179</v>
      </c>
      <c r="B7" t="s">
        <v>247</v>
      </c>
    </row>
    <row r="8" spans="1:2" x14ac:dyDescent="0.25">
      <c r="A8" s="17" t="s">
        <v>202</v>
      </c>
      <c r="B8" t="s">
        <v>248</v>
      </c>
    </row>
    <row r="9" spans="1:2" x14ac:dyDescent="0.25">
      <c r="A9" s="17" t="s">
        <v>175</v>
      </c>
      <c r="B9" t="s">
        <v>249</v>
      </c>
    </row>
    <row r="10" spans="1:2" x14ac:dyDescent="0.25">
      <c r="A10" s="17" t="s">
        <v>152</v>
      </c>
      <c r="B10" t="s">
        <v>250</v>
      </c>
    </row>
    <row r="11" spans="1:2" ht="25.5" x14ac:dyDescent="0.25">
      <c r="A11" s="17" t="s">
        <v>182</v>
      </c>
      <c r="B11" t="s">
        <v>251</v>
      </c>
    </row>
    <row r="12" spans="1:2" x14ac:dyDescent="0.25">
      <c r="A12" s="17" t="s">
        <v>217</v>
      </c>
      <c r="B12" t="s">
        <v>252</v>
      </c>
    </row>
    <row r="13" spans="1:2" x14ac:dyDescent="0.25">
      <c r="A13" s="17" t="s">
        <v>36</v>
      </c>
      <c r="B13" t="s">
        <v>253</v>
      </c>
    </row>
    <row r="14" spans="1:2" ht="38.25" x14ac:dyDescent="0.25">
      <c r="A14" s="17" t="s">
        <v>64</v>
      </c>
      <c r="B14" t="s">
        <v>254</v>
      </c>
    </row>
    <row r="15" spans="1:2" x14ac:dyDescent="0.25">
      <c r="A15" s="17" t="s">
        <v>186</v>
      </c>
      <c r="B15" t="s">
        <v>255</v>
      </c>
    </row>
    <row r="16" spans="1:2" x14ac:dyDescent="0.25">
      <c r="A16" s="17" t="s">
        <v>109</v>
      </c>
      <c r="B16" t="s">
        <v>256</v>
      </c>
    </row>
    <row r="17" spans="1:2" x14ac:dyDescent="0.25">
      <c r="A17" s="17" t="s">
        <v>212</v>
      </c>
      <c r="B17" t="s">
        <v>257</v>
      </c>
    </row>
    <row r="18" spans="1:2" x14ac:dyDescent="0.25">
      <c r="A18" s="17" t="s">
        <v>190</v>
      </c>
      <c r="B18" t="s">
        <v>258</v>
      </c>
    </row>
    <row r="19" spans="1:2" x14ac:dyDescent="0.25">
      <c r="A19" s="17" t="s">
        <v>206</v>
      </c>
      <c r="B19" t="s">
        <v>258</v>
      </c>
    </row>
    <row r="20" spans="1:2" x14ac:dyDescent="0.25">
      <c r="A20" s="17" t="s">
        <v>198</v>
      </c>
      <c r="B20" t="s">
        <v>258</v>
      </c>
    </row>
    <row r="21" spans="1:2" x14ac:dyDescent="0.25">
      <c r="A21" s="17" t="s">
        <v>215</v>
      </c>
      <c r="B21" t="s">
        <v>259</v>
      </c>
    </row>
    <row r="22" spans="1:2" x14ac:dyDescent="0.25">
      <c r="A22" s="17" t="s">
        <v>169</v>
      </c>
      <c r="B22" t="s">
        <v>260</v>
      </c>
    </row>
    <row r="23" spans="1:2" x14ac:dyDescent="0.25">
      <c r="A23" s="17" t="s">
        <v>126</v>
      </c>
      <c r="B23" t="s">
        <v>261</v>
      </c>
    </row>
    <row r="24" spans="1:2" x14ac:dyDescent="0.25">
      <c r="A24" s="17" t="s">
        <v>281</v>
      </c>
      <c r="B24" t="s">
        <v>284</v>
      </c>
    </row>
    <row r="25" spans="1:2" ht="25.5" x14ac:dyDescent="0.25">
      <c r="A25" s="17" t="s">
        <v>283</v>
      </c>
      <c r="B25" t="s">
        <v>244</v>
      </c>
    </row>
  </sheetData>
  <autoFilter ref="B1:G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2.140625" style="68" bestFit="1" customWidth="1"/>
    <col min="2" max="2" width="56.5703125" style="68" bestFit="1" customWidth="1"/>
    <col min="3" max="3" width="16.7109375" style="68" bestFit="1" customWidth="1"/>
    <col min="4" max="4" width="23.140625" style="68" bestFit="1" customWidth="1"/>
    <col min="5" max="16384" width="11.42578125" style="68"/>
  </cols>
  <sheetData>
    <row r="3" spans="1:3" x14ac:dyDescent="0.25">
      <c r="A3" s="95" t="s">
        <v>242</v>
      </c>
      <c r="B3"/>
      <c r="C3"/>
    </row>
    <row r="4" spans="1:3" x14ac:dyDescent="0.25">
      <c r="A4" s="68" t="s">
        <v>63</v>
      </c>
      <c r="B4"/>
      <c r="C4"/>
    </row>
    <row r="5" spans="1:3" x14ac:dyDescent="0.25">
      <c r="A5" s="68" t="s">
        <v>35</v>
      </c>
      <c r="B5"/>
      <c r="C5"/>
    </row>
    <row r="6" spans="1:3" x14ac:dyDescent="0.25">
      <c r="A6" s="68" t="s">
        <v>282</v>
      </c>
      <c r="B6"/>
      <c r="C6"/>
    </row>
    <row r="7" spans="1:3" x14ac:dyDescent="0.25">
      <c r="A7" s="68" t="s">
        <v>243</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5" tint="-0.249977111117893"/>
  </sheetPr>
  <dimension ref="A1:EU99"/>
  <sheetViews>
    <sheetView showGridLines="0" tabSelected="1" view="pageBreakPreview" zoomScale="60" zoomScaleNormal="60" workbookViewId="0">
      <selection sqref="A1:AE1"/>
    </sheetView>
  </sheetViews>
  <sheetFormatPr baseColWidth="10" defaultColWidth="11.42578125" defaultRowHeight="12.75" x14ac:dyDescent="0.2"/>
  <cols>
    <col min="1" max="1" width="35.5703125" style="2" customWidth="1"/>
    <col min="2" max="2" width="30.7109375" style="2" customWidth="1"/>
    <col min="3" max="3" width="53.85546875" style="2" customWidth="1"/>
    <col min="4" max="4" width="25" style="2" customWidth="1"/>
    <col min="5" max="5" width="19" style="2" customWidth="1"/>
    <col min="6" max="6" width="53.85546875" style="2" customWidth="1"/>
    <col min="7" max="7" width="14.85546875" style="2" bestFit="1" customWidth="1"/>
    <col min="8" max="8" width="14.85546875" style="2" customWidth="1"/>
    <col min="9" max="9" width="57.5703125" style="2" customWidth="1"/>
    <col min="10" max="10" width="15.7109375" style="2" customWidth="1"/>
    <col min="11" max="11" width="19.42578125" style="2" customWidth="1"/>
    <col min="12" max="12" width="17.140625" style="2" customWidth="1"/>
    <col min="13" max="15" width="41" style="2" customWidth="1"/>
    <col min="16" max="16" width="44.85546875" style="2" customWidth="1"/>
    <col min="17" max="20" width="50.7109375" style="2" customWidth="1"/>
    <col min="21" max="21" width="5.28515625" style="2" customWidth="1"/>
    <col min="22" max="22" width="8.140625" style="2" customWidth="1"/>
    <col min="23" max="24" width="5.28515625" style="2" customWidth="1"/>
    <col min="25" max="25" width="18.85546875" style="2" customWidth="1"/>
    <col min="26" max="26" width="52.28515625" style="2" customWidth="1"/>
    <col min="27" max="27" width="5.28515625" style="2" customWidth="1"/>
    <col min="28" max="28" width="8.42578125" style="2" customWidth="1"/>
    <col min="29" max="29" width="5.28515625" style="2" customWidth="1"/>
    <col min="30" max="30" width="8.42578125" style="2" customWidth="1"/>
    <col min="31" max="31" width="18.85546875" style="2" customWidth="1"/>
    <col min="32" max="32" width="31.140625" style="2" customWidth="1"/>
    <col min="33" max="33" width="15.85546875" style="2" customWidth="1"/>
    <col min="34" max="34" width="70.85546875" style="2" customWidth="1"/>
    <col min="35" max="35" width="46.5703125" style="2" customWidth="1"/>
    <col min="36" max="36" width="30.7109375" style="2" customWidth="1"/>
    <col min="37" max="39" width="20.42578125" style="2" customWidth="1"/>
    <col min="40" max="42" width="70.7109375" style="2" customWidth="1"/>
    <col min="43" max="43" width="14.7109375" style="2" customWidth="1"/>
    <col min="44" max="44" width="23.42578125" style="2" customWidth="1"/>
    <col min="45" max="45" width="31.42578125" style="2" customWidth="1"/>
    <col min="46" max="46" width="14.7109375" style="2" customWidth="1"/>
    <col min="47" max="47" width="23.42578125" style="2" customWidth="1"/>
    <col min="48" max="48" width="31.42578125" style="2" customWidth="1"/>
    <col min="49" max="49" width="14.7109375" style="2" customWidth="1"/>
    <col min="50" max="50" width="23.42578125" style="2" customWidth="1"/>
    <col min="51" max="51" width="31.42578125" style="2" customWidth="1"/>
    <col min="52" max="52" width="14.7109375" style="2" customWidth="1"/>
    <col min="53" max="53" width="23.42578125" style="2" customWidth="1"/>
    <col min="54" max="54" width="31.42578125" style="2" customWidth="1"/>
    <col min="55" max="55" width="14.7109375" style="2" customWidth="1"/>
    <col min="56" max="56" width="23.42578125" style="2" customWidth="1"/>
    <col min="57" max="57" width="31.42578125" style="2" customWidth="1"/>
    <col min="58" max="58" width="14.7109375" style="2" customWidth="1"/>
    <col min="59" max="59" width="23.42578125" style="2" customWidth="1"/>
    <col min="60" max="60" width="31.42578125" style="2" customWidth="1"/>
    <col min="61" max="61" width="14.7109375" style="2" customWidth="1"/>
    <col min="62" max="62" width="23.42578125" style="2" customWidth="1"/>
    <col min="63" max="63" width="31.42578125" style="2" customWidth="1"/>
    <col min="64" max="64" width="14.7109375" style="2" customWidth="1"/>
    <col min="65" max="65" width="23.42578125" style="2" customWidth="1"/>
    <col min="66" max="66" width="31.42578125" style="2" customWidth="1"/>
    <col min="67" max="67" width="14.7109375" style="2" customWidth="1"/>
    <col min="68" max="68" width="23.42578125" style="2" customWidth="1"/>
    <col min="69" max="69" width="31.42578125" style="2" customWidth="1"/>
    <col min="70" max="70" width="14.7109375" style="2" customWidth="1"/>
    <col min="71" max="71" width="23.42578125" style="2" customWidth="1"/>
    <col min="72" max="72" width="31.42578125" style="2" customWidth="1"/>
    <col min="73" max="73" width="14.7109375" style="2" customWidth="1"/>
    <col min="74" max="74" width="23.42578125" style="2" customWidth="1"/>
    <col min="75" max="75" width="31.42578125" style="2" customWidth="1"/>
    <col min="76" max="76" width="14.7109375" style="2" customWidth="1"/>
    <col min="77" max="77" width="23.42578125" style="2" customWidth="1"/>
    <col min="78" max="78" width="31.42578125" style="2" customWidth="1"/>
    <col min="79" max="79" width="11.42578125" style="2" hidden="1" customWidth="1"/>
    <col min="80" max="81" width="22" style="2" hidden="1" customWidth="1"/>
    <col min="82" max="82" width="11.42578125" style="2" hidden="1" customWidth="1"/>
    <col min="83" max="83" width="16.28515625" style="2" hidden="1" customWidth="1"/>
    <col min="84" max="85" width="11.42578125" style="2" hidden="1" customWidth="1"/>
    <col min="86" max="86" width="16.28515625" style="2" hidden="1" customWidth="1"/>
    <col min="87" max="87" width="11.42578125" style="2" hidden="1" customWidth="1"/>
    <col min="88" max="88" width="15.140625" style="2" hidden="1" customWidth="1"/>
    <col min="89" max="89" width="26.42578125" style="2" hidden="1" customWidth="1"/>
    <col min="90" max="90" width="15" style="2" hidden="1" customWidth="1"/>
    <col min="91" max="91" width="11.42578125" style="2" hidden="1" customWidth="1"/>
    <col min="92" max="92" width="15" style="2" hidden="1" customWidth="1"/>
    <col min="93" max="93" width="17.140625" style="2" hidden="1" customWidth="1"/>
    <col min="94" max="94" width="15" style="2" hidden="1" customWidth="1"/>
    <col min="95" max="95" width="17.140625" style="2" hidden="1" customWidth="1"/>
    <col min="96" max="96" width="55.42578125" style="2" hidden="1" customWidth="1"/>
    <col min="97" max="97" width="17.140625" style="2" hidden="1" customWidth="1"/>
    <col min="98" max="98" width="55.42578125" style="2" hidden="1" customWidth="1"/>
    <col min="99" max="99" width="17.140625" style="2" hidden="1" customWidth="1"/>
    <col min="100" max="100" width="55.42578125" style="2" hidden="1" customWidth="1"/>
    <col min="101" max="101" width="17.140625" style="2" hidden="1" customWidth="1"/>
    <col min="102" max="102" width="55.42578125" style="2" hidden="1" customWidth="1"/>
    <col min="103" max="145" width="11.42578125" style="2" hidden="1" customWidth="1"/>
    <col min="146" max="146" width="15.28515625" style="2" hidden="1" customWidth="1"/>
    <col min="147" max="149" width="22.85546875" style="2" hidden="1" customWidth="1"/>
    <col min="150" max="150" width="21.140625" style="2" hidden="1" customWidth="1"/>
    <col min="151" max="151" width="11.42578125" style="2" hidden="1" customWidth="1"/>
    <col min="152" max="16384" width="11.42578125" style="2"/>
  </cols>
  <sheetData>
    <row r="1" spans="1:151" ht="81" customHeight="1" x14ac:dyDescent="0.2">
      <c r="A1" s="248" t="s">
        <v>328</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137"/>
      <c r="AG1" s="138"/>
      <c r="AH1" s="137"/>
      <c r="AI1" s="137"/>
      <c r="AJ1" s="137"/>
      <c r="AK1" s="137"/>
      <c r="AL1" s="137"/>
      <c r="AM1" s="137"/>
      <c r="AN1" s="137"/>
      <c r="AO1" s="137"/>
      <c r="AP1" s="139"/>
      <c r="EP1" s="200">
        <v>45108</v>
      </c>
      <c r="EQ1" s="200">
        <v>45199</v>
      </c>
      <c r="ER1" s="205"/>
      <c r="ES1" s="204"/>
      <c r="ET1" s="204"/>
    </row>
    <row r="2" spans="1:151" ht="9.75" customHeight="1" x14ac:dyDescent="0.2">
      <c r="A2" s="274" t="s">
        <v>241</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104"/>
      <c r="AG2" s="105"/>
      <c r="AP2" s="140"/>
      <c r="EP2" s="237" t="s">
        <v>789</v>
      </c>
      <c r="EQ2" s="237" t="s">
        <v>790</v>
      </c>
      <c r="ES2" s="238"/>
    </row>
    <row r="3" spans="1:151" ht="9.75" customHeight="1" x14ac:dyDescent="0.2">
      <c r="A3" s="274"/>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104"/>
      <c r="AG3" s="105"/>
      <c r="AP3" s="140"/>
      <c r="EP3" s="237"/>
      <c r="EQ3" s="237"/>
      <c r="ES3" s="238"/>
    </row>
    <row r="4" spans="1:151" ht="9.75" customHeight="1" x14ac:dyDescent="0.2">
      <c r="A4" s="274"/>
      <c r="B4" s="275"/>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104"/>
      <c r="AG4" s="105"/>
      <c r="AP4" s="140"/>
      <c r="EP4" s="237"/>
      <c r="EQ4" s="237"/>
      <c r="ES4" s="238"/>
    </row>
    <row r="5" spans="1:151" ht="5.25" customHeight="1" thickBot="1" x14ac:dyDescent="0.25">
      <c r="A5" s="276"/>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3"/>
      <c r="AG5" s="106"/>
      <c r="AP5" s="140"/>
    </row>
    <row r="6" spans="1:151" ht="51.75" customHeight="1" x14ac:dyDescent="0.2">
      <c r="A6" s="141" t="s">
        <v>229</v>
      </c>
      <c r="B6" s="124">
        <v>45320</v>
      </c>
      <c r="C6" s="3"/>
      <c r="D6" s="142"/>
      <c r="E6" s="142"/>
      <c r="F6" s="175"/>
      <c r="G6" s="142"/>
      <c r="H6" s="142"/>
      <c r="I6" s="142"/>
      <c r="J6" s="142"/>
      <c r="K6" s="142"/>
      <c r="L6" s="142"/>
      <c r="M6" s="142"/>
      <c r="N6" s="142"/>
      <c r="O6" s="142"/>
      <c r="P6" s="142"/>
      <c r="Q6" s="142"/>
      <c r="R6" s="142"/>
      <c r="S6" s="142"/>
      <c r="T6" s="142"/>
      <c r="U6" s="231" t="s">
        <v>1571</v>
      </c>
      <c r="V6" s="232"/>
      <c r="W6" s="232"/>
      <c r="X6" s="232"/>
      <c r="Y6" s="232"/>
      <c r="Z6" s="232"/>
      <c r="AA6" s="232"/>
      <c r="AB6" s="232"/>
      <c r="AC6" s="232"/>
      <c r="AD6" s="232"/>
      <c r="AE6" s="232"/>
      <c r="AF6" s="233"/>
      <c r="AG6" s="50"/>
      <c r="AP6" s="140"/>
    </row>
    <row r="7" spans="1:151" ht="4.5" customHeight="1" thickBot="1" x14ac:dyDescent="0.25">
      <c r="A7" s="3"/>
      <c r="U7" s="234"/>
      <c r="V7" s="235"/>
      <c r="W7" s="235"/>
      <c r="X7" s="235"/>
      <c r="Y7" s="235"/>
      <c r="Z7" s="235"/>
      <c r="AA7" s="235"/>
      <c r="AB7" s="235"/>
      <c r="AC7" s="235"/>
      <c r="AD7" s="235"/>
      <c r="AE7" s="235"/>
      <c r="AF7" s="236"/>
      <c r="AG7" s="44"/>
      <c r="AP7" s="140"/>
    </row>
    <row r="8" spans="1:151" ht="5.25" customHeight="1" thickBot="1" x14ac:dyDescent="0.25">
      <c r="A8" s="143"/>
      <c r="AG8" s="44"/>
      <c r="AP8" s="140"/>
    </row>
    <row r="9" spans="1:151" ht="18" customHeight="1" x14ac:dyDescent="0.2">
      <c r="A9" s="144"/>
      <c r="B9" s="125"/>
      <c r="C9" s="144"/>
      <c r="D9" s="144"/>
      <c r="E9" s="125"/>
      <c r="F9" s="54"/>
      <c r="G9" s="128"/>
      <c r="H9" s="128"/>
      <c r="I9" s="128"/>
      <c r="J9" s="129"/>
      <c r="K9" s="54"/>
      <c r="L9" s="129"/>
      <c r="M9" s="250" t="s">
        <v>230</v>
      </c>
      <c r="N9" s="251"/>
      <c r="O9" s="252"/>
      <c r="P9" s="256" t="s">
        <v>231</v>
      </c>
      <c r="Q9" s="257"/>
      <c r="R9" s="257"/>
      <c r="S9" s="257"/>
      <c r="T9" s="258"/>
      <c r="U9" s="262"/>
      <c r="V9" s="262"/>
      <c r="W9" s="263" t="s">
        <v>232</v>
      </c>
      <c r="X9" s="263"/>
      <c r="Y9" s="263"/>
      <c r="Z9" s="264"/>
      <c r="AA9" s="268" t="s">
        <v>233</v>
      </c>
      <c r="AB9" s="269"/>
      <c r="AC9" s="269"/>
      <c r="AD9" s="269"/>
      <c r="AE9" s="269"/>
      <c r="AF9" s="270"/>
      <c r="AG9" s="239" t="s">
        <v>228</v>
      </c>
      <c r="AH9" s="240"/>
      <c r="AI9" s="240"/>
      <c r="AJ9" s="240"/>
      <c r="AK9" s="240"/>
      <c r="AL9" s="240"/>
      <c r="AM9" s="240"/>
      <c r="AN9" s="240"/>
      <c r="AO9" s="240"/>
      <c r="AP9" s="240"/>
      <c r="AQ9" s="241" t="s">
        <v>226</v>
      </c>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2"/>
    </row>
    <row r="10" spans="1:151" ht="21.95" customHeight="1" x14ac:dyDescent="0.2">
      <c r="A10" s="145"/>
      <c r="B10" s="126"/>
      <c r="C10" s="145"/>
      <c r="D10" s="145"/>
      <c r="E10" s="126"/>
      <c r="F10" s="132"/>
      <c r="G10" s="130"/>
      <c r="H10" s="130"/>
      <c r="I10" s="130"/>
      <c r="J10" s="131"/>
      <c r="K10" s="132"/>
      <c r="L10" s="131"/>
      <c r="M10" s="253"/>
      <c r="N10" s="254"/>
      <c r="O10" s="255"/>
      <c r="P10" s="259"/>
      <c r="Q10" s="260"/>
      <c r="R10" s="260"/>
      <c r="S10" s="260"/>
      <c r="T10" s="261"/>
      <c r="U10" s="133"/>
      <c r="V10" s="134"/>
      <c r="W10" s="265"/>
      <c r="X10" s="266"/>
      <c r="Y10" s="266"/>
      <c r="Z10" s="267"/>
      <c r="AA10" s="271"/>
      <c r="AB10" s="272"/>
      <c r="AC10" s="272"/>
      <c r="AD10" s="272"/>
      <c r="AE10" s="272"/>
      <c r="AF10" s="273"/>
      <c r="AG10" s="55"/>
      <c r="AH10" s="245" t="s">
        <v>776</v>
      </c>
      <c r="AI10" s="246"/>
      <c r="AJ10" s="246"/>
      <c r="AK10" s="246"/>
      <c r="AL10" s="246"/>
      <c r="AM10" s="247"/>
      <c r="AN10" s="279" t="s">
        <v>234</v>
      </c>
      <c r="AO10" s="280"/>
      <c r="AP10" s="281"/>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4"/>
      <c r="CD10" s="278" t="s">
        <v>629</v>
      </c>
      <c r="CE10" s="278"/>
      <c r="CF10" s="172" t="s">
        <v>625</v>
      </c>
      <c r="CG10" s="278" t="s">
        <v>630</v>
      </c>
      <c r="CH10" s="278"/>
      <c r="CI10" s="278" t="s">
        <v>631</v>
      </c>
      <c r="CJ10" s="278"/>
      <c r="CK10" s="278"/>
      <c r="CL10" s="278" t="s">
        <v>636</v>
      </c>
      <c r="CM10" s="278"/>
      <c r="CN10" s="278" t="s">
        <v>641</v>
      </c>
      <c r="CO10" s="278"/>
      <c r="CP10" s="278" t="s">
        <v>642</v>
      </c>
      <c r="CQ10" s="278"/>
      <c r="CR10" s="278" t="s">
        <v>644</v>
      </c>
      <c r="CS10" s="278"/>
      <c r="CT10" s="278" t="s">
        <v>745</v>
      </c>
      <c r="CU10" s="278"/>
      <c r="CV10" s="278" t="s">
        <v>743</v>
      </c>
      <c r="CW10" s="278"/>
      <c r="CX10" s="172" t="s">
        <v>746</v>
      </c>
      <c r="DK10" s="278" t="s">
        <v>751</v>
      </c>
      <c r="DL10" s="278"/>
      <c r="DM10" s="278"/>
      <c r="DN10" s="278"/>
      <c r="DO10" s="278"/>
      <c r="DP10" s="278"/>
      <c r="DQ10" s="278"/>
      <c r="DR10" s="278"/>
      <c r="EP10" s="203"/>
      <c r="EQ10" s="203" t="s">
        <v>787</v>
      </c>
      <c r="ER10" s="203"/>
      <c r="ES10" s="203"/>
      <c r="ET10" s="203"/>
      <c r="EU10" s="203"/>
    </row>
    <row r="11" spans="1:151" ht="132" customHeight="1" x14ac:dyDescent="0.2">
      <c r="A11" s="146" t="s">
        <v>285</v>
      </c>
      <c r="B11" s="127" t="s">
        <v>290</v>
      </c>
      <c r="C11" s="146" t="s">
        <v>291</v>
      </c>
      <c r="D11" s="146" t="s">
        <v>292</v>
      </c>
      <c r="E11" s="127" t="s">
        <v>293</v>
      </c>
      <c r="F11" s="110" t="s">
        <v>303</v>
      </c>
      <c r="G11" s="171" t="s">
        <v>773</v>
      </c>
      <c r="H11" s="171" t="s">
        <v>774</v>
      </c>
      <c r="I11" s="135" t="s">
        <v>294</v>
      </c>
      <c r="J11" s="110" t="s">
        <v>220</v>
      </c>
      <c r="K11" s="110" t="s">
        <v>304</v>
      </c>
      <c r="L11" s="110" t="s">
        <v>775</v>
      </c>
      <c r="M11" s="45" t="s">
        <v>221</v>
      </c>
      <c r="N11" s="45" t="s">
        <v>222</v>
      </c>
      <c r="O11" s="48" t="s">
        <v>295</v>
      </c>
      <c r="P11" s="45" t="s">
        <v>286</v>
      </c>
      <c r="Q11" s="45" t="s">
        <v>296</v>
      </c>
      <c r="R11" s="45" t="s">
        <v>236</v>
      </c>
      <c r="S11" s="45" t="s">
        <v>597</v>
      </c>
      <c r="T11" s="45" t="s">
        <v>297</v>
      </c>
      <c r="U11" s="52" t="s">
        <v>298</v>
      </c>
      <c r="V11" s="52" t="s">
        <v>305</v>
      </c>
      <c r="W11" s="52" t="s">
        <v>299</v>
      </c>
      <c r="X11" s="52" t="s">
        <v>306</v>
      </c>
      <c r="Y11" s="53" t="s">
        <v>300</v>
      </c>
      <c r="Z11" s="53" t="s">
        <v>237</v>
      </c>
      <c r="AA11" s="49" t="s">
        <v>301</v>
      </c>
      <c r="AB11" s="52" t="s">
        <v>307</v>
      </c>
      <c r="AC11" s="49" t="s">
        <v>308</v>
      </c>
      <c r="AD11" s="52" t="s">
        <v>309</v>
      </c>
      <c r="AE11" s="48" t="s">
        <v>302</v>
      </c>
      <c r="AF11" s="48" t="s">
        <v>237</v>
      </c>
      <c r="AG11" s="45" t="s">
        <v>238</v>
      </c>
      <c r="AH11" s="48" t="s">
        <v>310</v>
      </c>
      <c r="AI11" s="48" t="s">
        <v>777</v>
      </c>
      <c r="AJ11" s="48" t="s">
        <v>778</v>
      </c>
      <c r="AK11" s="48" t="s">
        <v>779</v>
      </c>
      <c r="AL11" s="48" t="s">
        <v>780</v>
      </c>
      <c r="AM11" s="48" t="s">
        <v>781</v>
      </c>
      <c r="AN11" s="48" t="s">
        <v>311</v>
      </c>
      <c r="AO11" s="48" t="s">
        <v>312</v>
      </c>
      <c r="AP11" s="48" t="s">
        <v>313</v>
      </c>
      <c r="AQ11" s="136" t="s">
        <v>239</v>
      </c>
      <c r="AR11" s="64" t="s">
        <v>240</v>
      </c>
      <c r="AS11" s="61" t="s">
        <v>227</v>
      </c>
      <c r="AT11" s="48" t="s">
        <v>239</v>
      </c>
      <c r="AU11" s="62" t="s">
        <v>240</v>
      </c>
      <c r="AV11" s="60" t="s">
        <v>227</v>
      </c>
      <c r="AW11" s="45" t="s">
        <v>239</v>
      </c>
      <c r="AX11" s="64" t="s">
        <v>240</v>
      </c>
      <c r="AY11" s="61" t="s">
        <v>227</v>
      </c>
      <c r="AZ11" s="48" t="s">
        <v>239</v>
      </c>
      <c r="BA11" s="62" t="s">
        <v>240</v>
      </c>
      <c r="BB11" s="60" t="s">
        <v>227</v>
      </c>
      <c r="BC11" s="45" t="s">
        <v>239</v>
      </c>
      <c r="BD11" s="64" t="s">
        <v>240</v>
      </c>
      <c r="BE11" s="61" t="s">
        <v>227</v>
      </c>
      <c r="BF11" s="48" t="s">
        <v>239</v>
      </c>
      <c r="BG11" s="62" t="s">
        <v>240</v>
      </c>
      <c r="BH11" s="60" t="s">
        <v>227</v>
      </c>
      <c r="BI11" s="45" t="s">
        <v>239</v>
      </c>
      <c r="BJ11" s="64" t="s">
        <v>240</v>
      </c>
      <c r="BK11" s="61" t="s">
        <v>227</v>
      </c>
      <c r="BL11" s="48" t="s">
        <v>239</v>
      </c>
      <c r="BM11" s="62" t="s">
        <v>240</v>
      </c>
      <c r="BN11" s="60" t="s">
        <v>227</v>
      </c>
      <c r="BO11" s="45" t="s">
        <v>239</v>
      </c>
      <c r="BP11" s="64" t="s">
        <v>240</v>
      </c>
      <c r="BQ11" s="61" t="s">
        <v>227</v>
      </c>
      <c r="BR11" s="48" t="s">
        <v>239</v>
      </c>
      <c r="BS11" s="62" t="s">
        <v>240</v>
      </c>
      <c r="BT11" s="60" t="s">
        <v>227</v>
      </c>
      <c r="BU11" s="45" t="s">
        <v>239</v>
      </c>
      <c r="BV11" s="64" t="s">
        <v>240</v>
      </c>
      <c r="BW11" s="61" t="s">
        <v>227</v>
      </c>
      <c r="BX11" s="48" t="s">
        <v>239</v>
      </c>
      <c r="BY11" s="64" t="s">
        <v>240</v>
      </c>
      <c r="BZ11" s="63" t="s">
        <v>227</v>
      </c>
      <c r="CA11" s="2" t="s">
        <v>524</v>
      </c>
      <c r="CB11" s="48" t="s">
        <v>741</v>
      </c>
      <c r="CC11" s="48" t="s">
        <v>742</v>
      </c>
      <c r="CD11" s="48" t="s">
        <v>624</v>
      </c>
      <c r="CE11" s="48" t="s">
        <v>604</v>
      </c>
      <c r="CF11" s="170" t="s">
        <v>626</v>
      </c>
      <c r="CG11" s="48" t="s">
        <v>630</v>
      </c>
      <c r="CH11" s="48" t="s">
        <v>604</v>
      </c>
      <c r="CI11" s="48" t="s">
        <v>630</v>
      </c>
      <c r="CJ11" s="48" t="s">
        <v>604</v>
      </c>
      <c r="CK11" s="48" t="s">
        <v>768</v>
      </c>
      <c r="CL11" s="48" t="s">
        <v>637</v>
      </c>
      <c r="CM11" s="48" t="s">
        <v>604</v>
      </c>
      <c r="CN11" s="48" t="s">
        <v>640</v>
      </c>
      <c r="CO11" s="48" t="s">
        <v>604</v>
      </c>
      <c r="CP11" s="48" t="s">
        <v>643</v>
      </c>
      <c r="CQ11" s="48" t="s">
        <v>604</v>
      </c>
      <c r="CR11" s="48" t="s">
        <v>707</v>
      </c>
      <c r="CS11" s="48" t="s">
        <v>604</v>
      </c>
      <c r="CT11" s="48" t="s">
        <v>707</v>
      </c>
      <c r="CU11" s="48" t="s">
        <v>604</v>
      </c>
      <c r="CV11" s="48" t="s">
        <v>707</v>
      </c>
      <c r="CW11" s="48" t="s">
        <v>604</v>
      </c>
      <c r="CX11" s="48" t="s">
        <v>747</v>
      </c>
      <c r="CZ11" s="172" t="s">
        <v>750</v>
      </c>
      <c r="DA11" s="278" t="s">
        <v>749</v>
      </c>
      <c r="DB11" s="278"/>
      <c r="DC11" s="278"/>
      <c r="DD11" s="278"/>
      <c r="DE11" s="278"/>
      <c r="DF11" s="278"/>
      <c r="DG11" s="278"/>
      <c r="DH11" s="172" t="s">
        <v>750</v>
      </c>
      <c r="DI11" s="172" t="s">
        <v>750</v>
      </c>
      <c r="DK11" s="172" t="s">
        <v>752</v>
      </c>
      <c r="DL11" s="172" t="s">
        <v>753</v>
      </c>
      <c r="DM11" s="172" t="s">
        <v>754</v>
      </c>
      <c r="DN11" s="172" t="s">
        <v>755</v>
      </c>
      <c r="DO11" s="172" t="s">
        <v>756</v>
      </c>
      <c r="DP11" s="172" t="s">
        <v>769</v>
      </c>
      <c r="DQ11" s="172" t="s">
        <v>757</v>
      </c>
      <c r="DR11" s="172" t="s">
        <v>758</v>
      </c>
      <c r="DS11" s="172" t="s">
        <v>759</v>
      </c>
      <c r="DT11" s="172" t="s">
        <v>760</v>
      </c>
      <c r="DU11" s="172" t="s">
        <v>761</v>
      </c>
      <c r="DV11" s="172" t="s">
        <v>762</v>
      </c>
      <c r="DW11" s="172" t="s">
        <v>763</v>
      </c>
      <c r="DX11" s="172" t="s">
        <v>764</v>
      </c>
      <c r="DY11" s="172" t="s">
        <v>765</v>
      </c>
      <c r="DZ11" s="172" t="s">
        <v>766</v>
      </c>
      <c r="EA11" s="172" t="s">
        <v>764</v>
      </c>
      <c r="EB11" s="284" t="s">
        <v>767</v>
      </c>
      <c r="EC11" s="284"/>
      <c r="ED11" s="284"/>
      <c r="EE11" s="284"/>
      <c r="EF11" s="284"/>
      <c r="EG11" s="284"/>
      <c r="EH11" s="284"/>
      <c r="EI11" s="284"/>
      <c r="EJ11" s="284"/>
      <c r="EK11" s="284"/>
      <c r="EL11" s="284"/>
      <c r="EM11" s="284"/>
      <c r="EN11" s="284"/>
      <c r="EP11" s="45" t="s">
        <v>788</v>
      </c>
      <c r="EQ11" s="45" t="s">
        <v>791</v>
      </c>
      <c r="ER11" s="45" t="s">
        <v>783</v>
      </c>
      <c r="ES11" s="45" t="s">
        <v>784</v>
      </c>
      <c r="ET11" s="45" t="s">
        <v>785</v>
      </c>
      <c r="EU11" s="45" t="s">
        <v>786</v>
      </c>
    </row>
    <row r="12" spans="1:151" ht="399.95" customHeight="1" x14ac:dyDescent="0.2">
      <c r="A12" s="206" t="s">
        <v>274</v>
      </c>
      <c r="B12" s="185" t="s">
        <v>520</v>
      </c>
      <c r="C12" s="185" t="s">
        <v>806</v>
      </c>
      <c r="D12" s="206" t="s">
        <v>807</v>
      </c>
      <c r="E12" s="207" t="s">
        <v>521</v>
      </c>
      <c r="F12" s="185" t="s">
        <v>522</v>
      </c>
      <c r="G12" s="207" t="s">
        <v>782</v>
      </c>
      <c r="H12" s="207" t="s">
        <v>782</v>
      </c>
      <c r="I12" s="176" t="s">
        <v>808</v>
      </c>
      <c r="J12" s="206" t="s">
        <v>35</v>
      </c>
      <c r="K12" s="207" t="s">
        <v>341</v>
      </c>
      <c r="L12" s="185" t="s">
        <v>1402</v>
      </c>
      <c r="M12" s="191" t="s">
        <v>820</v>
      </c>
      <c r="N12" s="185" t="s">
        <v>1403</v>
      </c>
      <c r="O12" s="185" t="s">
        <v>809</v>
      </c>
      <c r="P12" s="185" t="s">
        <v>344</v>
      </c>
      <c r="Q12" s="185" t="s">
        <v>332</v>
      </c>
      <c r="R12" s="185" t="s">
        <v>345</v>
      </c>
      <c r="S12" s="185" t="s">
        <v>598</v>
      </c>
      <c r="T12" s="185" t="s">
        <v>821</v>
      </c>
      <c r="U12" s="208" t="s">
        <v>317</v>
      </c>
      <c r="V12" s="209">
        <v>0.6</v>
      </c>
      <c r="W12" s="208" t="s">
        <v>121</v>
      </c>
      <c r="X12" s="209">
        <v>0.4</v>
      </c>
      <c r="Y12" s="66" t="s">
        <v>84</v>
      </c>
      <c r="Z12" s="185" t="s">
        <v>810</v>
      </c>
      <c r="AA12" s="208" t="s">
        <v>316</v>
      </c>
      <c r="AB12" s="213">
        <v>4.7048843519999998E-3</v>
      </c>
      <c r="AC12" s="208" t="s">
        <v>121</v>
      </c>
      <c r="AD12" s="213">
        <v>0.22500000000000003</v>
      </c>
      <c r="AE12" s="66" t="s">
        <v>271</v>
      </c>
      <c r="AF12" s="185" t="s">
        <v>346</v>
      </c>
      <c r="AG12" s="206" t="s">
        <v>335</v>
      </c>
      <c r="AH12" s="185" t="s">
        <v>822</v>
      </c>
      <c r="AI12" s="185" t="s">
        <v>822</v>
      </c>
      <c r="AJ12" s="185" t="s">
        <v>782</v>
      </c>
      <c r="AK12" s="185" t="s">
        <v>782</v>
      </c>
      <c r="AL12" s="185" t="s">
        <v>822</v>
      </c>
      <c r="AM12" s="185" t="s">
        <v>822</v>
      </c>
      <c r="AN12" s="210" t="s">
        <v>803</v>
      </c>
      <c r="AO12" s="210" t="s">
        <v>804</v>
      </c>
      <c r="AP12" s="210" t="s">
        <v>805</v>
      </c>
      <c r="AQ12" s="186">
        <v>45254</v>
      </c>
      <c r="AR12" s="187" t="s">
        <v>823</v>
      </c>
      <c r="AS12" s="188" t="s">
        <v>824</v>
      </c>
      <c r="AT12" s="189"/>
      <c r="AU12" s="190"/>
      <c r="AV12" s="191"/>
      <c r="AW12" s="189"/>
      <c r="AX12" s="187"/>
      <c r="AY12" s="188"/>
      <c r="AZ12" s="189"/>
      <c r="BA12" s="190"/>
      <c r="BB12" s="191"/>
      <c r="BC12" s="189"/>
      <c r="BD12" s="187"/>
      <c r="BE12" s="188"/>
      <c r="BF12" s="189"/>
      <c r="BG12" s="190"/>
      <c r="BH12" s="191"/>
      <c r="BI12" s="189"/>
      <c r="BJ12" s="187"/>
      <c r="BK12" s="188"/>
      <c r="BL12" s="189"/>
      <c r="BM12" s="190"/>
      <c r="BN12" s="191"/>
      <c r="BO12" s="189"/>
      <c r="BP12" s="187"/>
      <c r="BQ12" s="188"/>
      <c r="BR12" s="189"/>
      <c r="BS12" s="190"/>
      <c r="BT12" s="212"/>
      <c r="BU12" s="189"/>
      <c r="BV12" s="187"/>
      <c r="BW12" s="188"/>
      <c r="BX12" s="189"/>
      <c r="BY12" s="190"/>
      <c r="BZ12" s="192"/>
      <c r="CA12" s="2">
        <f t="shared" ref="CA12:CA43" si="0">COUNTBLANK(A12:BZ12)</f>
        <v>33</v>
      </c>
      <c r="CB12" s="51" t="s">
        <v>744</v>
      </c>
      <c r="CC12" s="51" t="s">
        <v>719</v>
      </c>
      <c r="CD12" s="51" t="s">
        <v>606</v>
      </c>
      <c r="CE12" s="51" t="s">
        <v>607</v>
      </c>
      <c r="CF12" s="51" t="s">
        <v>605</v>
      </c>
      <c r="CG12" s="51" t="s">
        <v>605</v>
      </c>
      <c r="CH12" s="51" t="s">
        <v>627</v>
      </c>
      <c r="CI12" s="51" t="s">
        <v>605</v>
      </c>
      <c r="CJ12" s="51" t="s">
        <v>633</v>
      </c>
      <c r="CK12" s="51"/>
      <c r="CL12" s="51" t="s">
        <v>632</v>
      </c>
      <c r="CM12" s="51" t="s">
        <v>632</v>
      </c>
      <c r="CN12" s="51" t="s">
        <v>632</v>
      </c>
      <c r="CO12" s="51" t="s">
        <v>632</v>
      </c>
      <c r="CP12" s="51" t="s">
        <v>632</v>
      </c>
      <c r="CQ12" s="51" t="s">
        <v>632</v>
      </c>
      <c r="CR12" s="51" t="s">
        <v>706</v>
      </c>
      <c r="CS12" s="51" t="s">
        <v>632</v>
      </c>
      <c r="CT12" s="51" t="s">
        <v>632</v>
      </c>
      <c r="CU12" s="51" t="s">
        <v>632</v>
      </c>
      <c r="CV12" s="51" t="s">
        <v>632</v>
      </c>
      <c r="CW12" s="51" t="s">
        <v>632</v>
      </c>
      <c r="CX12" s="51" t="s">
        <v>632</v>
      </c>
      <c r="CZ12" s="174" t="str">
        <f t="shared" ref="CZ12:CZ43" si="1">J12</f>
        <v>Gestión de procesos</v>
      </c>
      <c r="DA12" s="282" t="str">
        <f t="shared" ref="DA12:DA43" si="2">I12</f>
        <v xml:space="preserve">Posibilidad de afectación económica (o presupuestal) por fallo judicial en contra de los intereses de la entidad, debido a errores (fallas o deficiencias) en el trámite de los procesos disciplinarios </v>
      </c>
      <c r="DB12" s="282"/>
      <c r="DC12" s="282"/>
      <c r="DD12" s="282"/>
      <c r="DE12" s="282"/>
      <c r="DF12" s="282"/>
      <c r="DG12" s="282"/>
      <c r="DH12" s="174" t="str">
        <f t="shared" ref="DH12:DH43" si="3">Y12</f>
        <v>Moderado</v>
      </c>
      <c r="DI12" s="174" t="str">
        <f t="shared" ref="DI12:DI43" si="4">AE12</f>
        <v>Bajo</v>
      </c>
      <c r="DK12" s="170" t="e">
        <f>SUM(LEN(#REF!)-LEN(SUBSTITUTE(#REF!,"- Preventivo","")))/LEN("- Preventivo")</f>
        <v>#REF!</v>
      </c>
      <c r="DL12" s="170" t="e">
        <f t="shared" ref="DL12:DL43" si="5">SUMIFS($DK$12:$DK$99,$A$12:$A$99,A12)</f>
        <v>#REF!</v>
      </c>
      <c r="DM12" s="170" t="e">
        <f>SUM(LEN(#REF!)-LEN(SUBSTITUTE(#REF!,"- Detectivo","")))/LEN("- Detectivo")</f>
        <v>#REF!</v>
      </c>
      <c r="DN12" s="170" t="e">
        <f t="shared" ref="DN12:DN43" si="6">SUMIFS($DM$12:$DM$99,$A$12:$A$99,A12)</f>
        <v>#REF!</v>
      </c>
      <c r="DO12" s="170" t="e">
        <f>SUM(LEN(#REF!)-LEN(SUBSTITUTE(#REF!,"- Correctivo","")))/LEN("- Correctivo")</f>
        <v>#REF!</v>
      </c>
      <c r="DP12" s="170" t="e">
        <f t="shared" ref="DP12:DP43" si="7">SUMIFS($DO$12:$DO$99,$A$12:$A$99,A12)</f>
        <v>#REF!</v>
      </c>
      <c r="DQ12" s="170" t="e">
        <f>DK12+DM12+DO12</f>
        <v>#REF!</v>
      </c>
      <c r="DR12" s="170" t="e">
        <f t="shared" ref="DR12:DR43" si="8">SUMIFS($DQ$12:$DQ$99,$A$12:$A$99,A12)</f>
        <v>#REF!</v>
      </c>
      <c r="DS12" s="170" t="e">
        <f>SUM(LEN(#REF!)-LEN(SUBSTITUTE(#REF!,"- Documentado","")))/LEN("- Documentado")</f>
        <v>#REF!</v>
      </c>
      <c r="DT12" s="170" t="e">
        <f>SUM(LEN(#REF!)-LEN(SUBSTITUTE(#REF!,"- Documentado","")))/LEN("- Documentado")</f>
        <v>#REF!</v>
      </c>
      <c r="DU12" s="170" t="e">
        <f t="shared" ref="DU12:DU43" si="9">SUMIFS($DS$12:$DS$99,$A$12:$A$99,A12)+SUMIFS($DT$12:$DT$99,$A$12:$A$99,A12)</f>
        <v>#REF!</v>
      </c>
      <c r="DV12" s="170" t="e">
        <f>SUM(LEN(#REF!)-LEN(SUBSTITUTE(#REF!,"- Continua","")))/LEN("- Continua")</f>
        <v>#REF!</v>
      </c>
      <c r="DW12" s="170" t="e">
        <f>SUM(LEN(#REF!)-LEN(SUBSTITUTE(#REF!,"- Continua","")))/LEN("- Continua")</f>
        <v>#REF!</v>
      </c>
      <c r="DX12" s="170" t="e">
        <f t="shared" ref="DX12:DX43" si="10">SUMIFS($DV$12:$DV$99,$A$12:$A$99,A12)+SUMIFS($DW$12:$DW$99,$A$12:$A$99,A12)</f>
        <v>#REF!</v>
      </c>
      <c r="DY12" s="170" t="e">
        <f>SUM(LEN(#REF!)-LEN(SUBSTITUTE(#REF!,"- Con registro","")))/LEN("- Con registro")</f>
        <v>#REF!</v>
      </c>
      <c r="DZ12" s="170" t="e">
        <f>SUM(LEN(#REF!)-LEN(SUBSTITUTE(#REF!,"- Con registro","")))/LEN("- Con registro")</f>
        <v>#REF!</v>
      </c>
      <c r="EA12" s="170" t="e">
        <f t="shared" ref="EA12:EA43" si="11">SUMIFS($DY$12:$DY$99,$A$12:$A$99,A12)+SUMIFS($DZ$12:$DZ$99,$A$12:$A$99,A12)</f>
        <v>#REF!</v>
      </c>
      <c r="EB12" s="173" t="e">
        <f t="shared" ref="EB12" si="12">CONCATENATE("El proceso estableció ",DR12," controles frente a los riesgos identificados, de los cuales:
")</f>
        <v>#REF!</v>
      </c>
      <c r="EC12" s="173" t="e">
        <f t="shared" ref="EC12" si="13">CONCATENATE("- ",DL12," son preventivos, ",DN12," detectivos y ",DP12," correctivos.
")</f>
        <v>#REF!</v>
      </c>
      <c r="ED12" s="215" t="e">
        <f t="shared" ref="ED12" si="14">CONCATENATE("- ",DU12," están documentados, ",DX12," se aplican continuamente de acuerdo con la periodicidad establecida y en ",EA12," se deja registro de la aplicación.")</f>
        <v>#REF!</v>
      </c>
      <c r="EE12" s="283" t="e">
        <f t="shared" ref="EE12" si="15">CONCATENATE(EB12,EC12,ED12)</f>
        <v>#REF!</v>
      </c>
      <c r="EF12" s="283"/>
      <c r="EG12" s="283"/>
      <c r="EH12" s="283"/>
      <c r="EI12" s="283"/>
      <c r="EJ12" s="283"/>
      <c r="EK12" s="283"/>
      <c r="EL12" s="283"/>
      <c r="EM12" s="283"/>
      <c r="EN12" s="283"/>
      <c r="EP12" s="201">
        <f>IF(AQ12&gt;=$EP$1,AQ12,IF(AT12&gt;=$EP$1,AT12,IF(AW12&gt;=$EP$1,AW12,IF(AZ12&gt;=$EP$1,AZ12,IF(BC12&gt;=$EP$1,BC12,IF(BF12&gt;=$EP$1,BF12,IF(BI12&gt;=$EP$1,BI12,IF(BL12&gt;=$EP$1,BL12,IF(BO12&gt;=$EP$1,BO12,IF(BR12&gt;=$EP$1,BR12,IF(BU12&gt;=$EP$1,BU12,IF(BX12&gt;=$EP$1,BX12,""))))))))))))</f>
        <v>45254</v>
      </c>
      <c r="EQ12" s="202">
        <f>IF(EP12="","",$B$6)</f>
        <v>45320</v>
      </c>
      <c r="ER12" s="170" t="str">
        <f>IF(EQ12="","","Riesgos")</f>
        <v>Riesgos</v>
      </c>
      <c r="ES12" s="170" t="str">
        <f t="shared" ref="ES12:ES43" si="16">IF(ER12="","",CONCATENATE("ID_",G12,": ",I12))</f>
        <v xml:space="preserve">ID_-: Posibilidad de afectación económica (o presupuestal) por fallo judicial en contra de los intereses de la entidad, debido a errores (fallas o deficiencias) en el trámite de los procesos disciplinarios </v>
      </c>
      <c r="ET12" s="170" t="str">
        <f t="shared" ref="ET12:ET43" si="17">IF(ES12="","",CONCATENATE("Ajuste en ",VLOOKUP(EP12,AQ12:BZ12,(MATCH(EP12,AQ12:BZ12,10)+1))," en el Mapa de riesgos de ",A12))</f>
        <v>Ajuste en 
Análisis antes de controles
Establecimiento de controles
 en el Mapa de riesgos de Control Disciplinario</v>
      </c>
      <c r="EU12" s="170" t="str">
        <f t="shared" ref="EU12:EU43" si="18">IF(ET12="","",CONCATENATE("Solicitud de cambio realizada y aprobada por la ",L12," a través del Aplicativo DARUMA"))</f>
        <v>Solicitud de cambio realizada y aprobada por la Oficina de Control Disciplinario Interno, Oficina Jurídica y Despacho de la Secretaría General a través del Aplicativo DARUMA</v>
      </c>
    </row>
    <row r="13" spans="1:151" ht="399.95" customHeight="1" x14ac:dyDescent="0.2">
      <c r="A13" s="206" t="s">
        <v>274</v>
      </c>
      <c r="B13" s="185" t="s">
        <v>520</v>
      </c>
      <c r="C13" s="185" t="s">
        <v>806</v>
      </c>
      <c r="D13" s="206" t="s">
        <v>807</v>
      </c>
      <c r="E13" s="207" t="s">
        <v>521</v>
      </c>
      <c r="F13" s="185" t="s">
        <v>523</v>
      </c>
      <c r="G13" s="207" t="s">
        <v>782</v>
      </c>
      <c r="H13" s="207" t="s">
        <v>782</v>
      </c>
      <c r="I13" s="176" t="s">
        <v>811</v>
      </c>
      <c r="J13" s="206" t="s">
        <v>35</v>
      </c>
      <c r="K13" s="207" t="s">
        <v>341</v>
      </c>
      <c r="L13" s="185" t="s">
        <v>519</v>
      </c>
      <c r="M13" s="191" t="s">
        <v>812</v>
      </c>
      <c r="N13" s="185" t="s">
        <v>1404</v>
      </c>
      <c r="O13" s="185" t="s">
        <v>813</v>
      </c>
      <c r="P13" s="185" t="s">
        <v>344</v>
      </c>
      <c r="Q13" s="185" t="s">
        <v>332</v>
      </c>
      <c r="R13" s="185" t="s">
        <v>345</v>
      </c>
      <c r="S13" s="185" t="s">
        <v>598</v>
      </c>
      <c r="T13" s="210" t="s">
        <v>821</v>
      </c>
      <c r="U13" s="208" t="s">
        <v>317</v>
      </c>
      <c r="V13" s="209">
        <v>0.6</v>
      </c>
      <c r="W13" s="208" t="s">
        <v>121</v>
      </c>
      <c r="X13" s="209">
        <v>0.4</v>
      </c>
      <c r="Y13" s="66" t="s">
        <v>84</v>
      </c>
      <c r="Z13" s="185" t="s">
        <v>814</v>
      </c>
      <c r="AA13" s="208" t="s">
        <v>316</v>
      </c>
      <c r="AB13" s="213">
        <v>0.1764</v>
      </c>
      <c r="AC13" s="208" t="s">
        <v>121</v>
      </c>
      <c r="AD13" s="213">
        <v>0.22500000000000003</v>
      </c>
      <c r="AE13" s="66" t="s">
        <v>271</v>
      </c>
      <c r="AF13" s="185" t="s">
        <v>386</v>
      </c>
      <c r="AG13" s="206" t="s">
        <v>335</v>
      </c>
      <c r="AH13" s="185" t="s">
        <v>822</v>
      </c>
      <c r="AI13" s="185" t="s">
        <v>822</v>
      </c>
      <c r="AJ13" s="185" t="s">
        <v>782</v>
      </c>
      <c r="AK13" s="185" t="s">
        <v>782</v>
      </c>
      <c r="AL13" s="185" t="s">
        <v>822</v>
      </c>
      <c r="AM13" s="185" t="s">
        <v>822</v>
      </c>
      <c r="AN13" s="185" t="s">
        <v>815</v>
      </c>
      <c r="AO13" s="185" t="s">
        <v>816</v>
      </c>
      <c r="AP13" s="185" t="s">
        <v>817</v>
      </c>
      <c r="AQ13" s="186">
        <v>45254</v>
      </c>
      <c r="AR13" s="187" t="s">
        <v>823</v>
      </c>
      <c r="AS13" s="188" t="s">
        <v>824</v>
      </c>
      <c r="AT13" s="189"/>
      <c r="AU13" s="190"/>
      <c r="AV13" s="191"/>
      <c r="AW13" s="189"/>
      <c r="AX13" s="187"/>
      <c r="AY13" s="188"/>
      <c r="AZ13" s="189"/>
      <c r="BA13" s="190"/>
      <c r="BB13" s="191"/>
      <c r="BC13" s="189"/>
      <c r="BD13" s="187"/>
      <c r="BE13" s="188"/>
      <c r="BF13" s="189"/>
      <c r="BG13" s="190"/>
      <c r="BH13" s="191"/>
      <c r="BI13" s="189"/>
      <c r="BJ13" s="187"/>
      <c r="BK13" s="188"/>
      <c r="BL13" s="189"/>
      <c r="BM13" s="190"/>
      <c r="BN13" s="191"/>
      <c r="BO13" s="189"/>
      <c r="BP13" s="187"/>
      <c r="BQ13" s="188"/>
      <c r="BR13" s="189"/>
      <c r="BS13" s="190"/>
      <c r="BT13" s="212"/>
      <c r="BU13" s="189"/>
      <c r="BV13" s="187"/>
      <c r="BW13" s="188"/>
      <c r="BX13" s="189"/>
      <c r="BY13" s="190"/>
      <c r="BZ13" s="192"/>
      <c r="CA13" s="2">
        <f t="shared" si="0"/>
        <v>33</v>
      </c>
      <c r="CB13" s="51" t="s">
        <v>744</v>
      </c>
      <c r="CC13" s="51" t="s">
        <v>719</v>
      </c>
      <c r="CD13" s="51" t="s">
        <v>606</v>
      </c>
      <c r="CE13" s="51" t="s">
        <v>607</v>
      </c>
      <c r="CF13" s="51" t="s">
        <v>605</v>
      </c>
      <c r="CG13" s="51" t="s">
        <v>605</v>
      </c>
      <c r="CH13" s="51" t="s">
        <v>627</v>
      </c>
      <c r="CI13" s="51" t="s">
        <v>605</v>
      </c>
      <c r="CJ13" s="51" t="s">
        <v>633</v>
      </c>
      <c r="CK13" s="51"/>
      <c r="CL13" s="51" t="s">
        <v>632</v>
      </c>
      <c r="CM13" s="51" t="s">
        <v>632</v>
      </c>
      <c r="CN13" s="51" t="s">
        <v>632</v>
      </c>
      <c r="CO13" s="51" t="s">
        <v>632</v>
      </c>
      <c r="CP13" s="51" t="s">
        <v>632</v>
      </c>
      <c r="CQ13" s="51" t="s">
        <v>632</v>
      </c>
      <c r="CR13" s="51" t="s">
        <v>701</v>
      </c>
      <c r="CS13" s="51" t="s">
        <v>632</v>
      </c>
      <c r="CT13" s="51" t="s">
        <v>632</v>
      </c>
      <c r="CU13" s="51" t="s">
        <v>632</v>
      </c>
      <c r="CV13" s="51" t="s">
        <v>632</v>
      </c>
      <c r="CW13" s="51" t="s">
        <v>632</v>
      </c>
      <c r="CX13" s="51" t="s">
        <v>632</v>
      </c>
      <c r="CZ13" s="174" t="str">
        <f t="shared" si="1"/>
        <v>Gestión de procesos</v>
      </c>
      <c r="DA13" s="282" t="str">
        <f t="shared" si="2"/>
        <v>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v>
      </c>
      <c r="DB13" s="282"/>
      <c r="DC13" s="282"/>
      <c r="DD13" s="282"/>
      <c r="DE13" s="282"/>
      <c r="DF13" s="282"/>
      <c r="DG13" s="282"/>
      <c r="DH13" s="174" t="str">
        <f t="shared" si="3"/>
        <v>Moderado</v>
      </c>
      <c r="DI13" s="174" t="str">
        <f t="shared" si="4"/>
        <v>Bajo</v>
      </c>
      <c r="DK13" s="170" t="e">
        <f>SUM(LEN(#REF!)-LEN(SUBSTITUTE(#REF!,"- Preventivo","")))/LEN("- Preventivo")</f>
        <v>#REF!</v>
      </c>
      <c r="DL13" s="170" t="e">
        <f t="shared" si="5"/>
        <v>#REF!</v>
      </c>
      <c r="DM13" s="170" t="e">
        <f>SUM(LEN(#REF!)-LEN(SUBSTITUTE(#REF!,"- Detectivo","")))/LEN("- Detectivo")</f>
        <v>#REF!</v>
      </c>
      <c r="DN13" s="170" t="e">
        <f t="shared" si="6"/>
        <v>#REF!</v>
      </c>
      <c r="DO13" s="170" t="e">
        <f>SUM(LEN(#REF!)-LEN(SUBSTITUTE(#REF!,"- Correctivo","")))/LEN("- Correctivo")</f>
        <v>#REF!</v>
      </c>
      <c r="DP13" s="170" t="e">
        <f t="shared" si="7"/>
        <v>#REF!</v>
      </c>
      <c r="DQ13" s="170" t="e">
        <f t="shared" ref="DQ13:DQ76" si="19">DK13+DM13+DO13</f>
        <v>#REF!</v>
      </c>
      <c r="DR13" s="170" t="e">
        <f t="shared" si="8"/>
        <v>#REF!</v>
      </c>
      <c r="DS13" s="170" t="e">
        <f>SUM(LEN(#REF!)-LEN(SUBSTITUTE(#REF!,"- Documentado","")))/LEN("- Documentado")</f>
        <v>#REF!</v>
      </c>
      <c r="DT13" s="170" t="e">
        <f>SUM(LEN(#REF!)-LEN(SUBSTITUTE(#REF!,"- Documentado","")))/LEN("- Documentado")</f>
        <v>#REF!</v>
      </c>
      <c r="DU13" s="170" t="e">
        <f t="shared" si="9"/>
        <v>#REF!</v>
      </c>
      <c r="DV13" s="170" t="e">
        <f>SUM(LEN(#REF!)-LEN(SUBSTITUTE(#REF!,"- Continua","")))/LEN("- Continua")</f>
        <v>#REF!</v>
      </c>
      <c r="DW13" s="170" t="e">
        <f>SUM(LEN(#REF!)-LEN(SUBSTITUTE(#REF!,"- Continua","")))/LEN("- Continua")</f>
        <v>#REF!</v>
      </c>
      <c r="DX13" s="170" t="e">
        <f t="shared" si="10"/>
        <v>#REF!</v>
      </c>
      <c r="DY13" s="170" t="e">
        <f>SUM(LEN(#REF!)-LEN(SUBSTITUTE(#REF!,"- Con registro","")))/LEN("- Con registro")</f>
        <v>#REF!</v>
      </c>
      <c r="DZ13" s="170" t="e">
        <f>SUM(LEN(#REF!)-LEN(SUBSTITUTE(#REF!,"- Con registro","")))/LEN("- Con registro")</f>
        <v>#REF!</v>
      </c>
      <c r="EA13" s="170" t="e">
        <f t="shared" si="11"/>
        <v>#REF!</v>
      </c>
      <c r="EB13" s="173" t="e">
        <f t="shared" ref="EB13:EB76" si="20">CONCATENATE("El proceso estableció ",DR13," controles frente a los riesgos identificados, de los cuales:
")</f>
        <v>#REF!</v>
      </c>
      <c r="EC13" s="173" t="e">
        <f t="shared" ref="EC13:EC76" si="21">CONCATENATE("- ",DL13," son preventivos, ",DN13," detectivos y ",DP13," correctivos.
")</f>
        <v>#REF!</v>
      </c>
      <c r="ED13" s="215" t="e">
        <f t="shared" ref="ED13:ED76" si="22">CONCATENATE("- ",DU13," están documentados, ",DX13," se aplican continuamente de acuerdo con la periodicidad establecida y en ",EA13," se deja registro de la aplicación.")</f>
        <v>#REF!</v>
      </c>
      <c r="EE13" s="283" t="e">
        <f t="shared" ref="EE13:EE76" si="23">CONCATENATE(EB13,EC13,ED13)</f>
        <v>#REF!</v>
      </c>
      <c r="EF13" s="283"/>
      <c r="EG13" s="283"/>
      <c r="EH13" s="283"/>
      <c r="EI13" s="283"/>
      <c r="EJ13" s="283"/>
      <c r="EK13" s="283"/>
      <c r="EL13" s="283"/>
      <c r="EM13" s="283"/>
      <c r="EN13" s="283"/>
      <c r="EP13" s="201">
        <f t="shared" ref="EP13:EP76" si="24">IF(AQ13&gt;=$EP$1,AQ13,IF(AT13&gt;=$EP$1,AT13,IF(AW13&gt;=$EP$1,AW13,IF(AZ13&gt;=$EP$1,AZ13,IF(BC13&gt;=$EP$1,BC13,IF(BF13&gt;=$EP$1,BF13,IF(BI13&gt;=$EP$1,BI13,IF(BL13&gt;=$EP$1,BL13,IF(BO13&gt;=$EP$1,BO13,IF(BR13&gt;=$EP$1,BR13,IF(BU13&gt;=$EP$1,BU13,IF(BX13&gt;=$EP$1,BX13,""))))))))))))</f>
        <v>45254</v>
      </c>
      <c r="EQ13" s="202">
        <f t="shared" ref="EQ13:EQ76" si="25">IF(EP13="","",$B$6)</f>
        <v>45320</v>
      </c>
      <c r="ER13" s="170" t="str">
        <f t="shared" ref="ER13:ER76" si="26">IF(EQ13="","","Riesgos")</f>
        <v>Riesgos</v>
      </c>
      <c r="ES13" s="170" t="str">
        <f t="shared" si="16"/>
        <v>ID_-: Posibilidad de afectación reputacional por sanción de un ente de control y otro ente regulador en materia disciplinaria, debido a incumplimiento legal ante la revelación de información reservada en el desarrollo de las etapas de indagación preliminar, indagación previa e investigación disciplinaria.</v>
      </c>
      <c r="ET13" s="170" t="str">
        <f t="shared" si="17"/>
        <v>Ajuste en 
Análisis antes de controles
Establecimiento de controles
 en el Mapa de riesgos de Control Disciplinario</v>
      </c>
      <c r="EU13" s="170" t="str">
        <f t="shared" si="18"/>
        <v>Solicitud de cambio realizada y aprobada por la Oficina de Control Disciplinario Interno a través del Aplicativo DARUMA</v>
      </c>
    </row>
    <row r="14" spans="1:151" ht="399.95" customHeight="1" x14ac:dyDescent="0.2">
      <c r="A14" s="206" t="s">
        <v>274</v>
      </c>
      <c r="B14" s="185" t="s">
        <v>520</v>
      </c>
      <c r="C14" s="185" t="s">
        <v>806</v>
      </c>
      <c r="D14" s="206" t="s">
        <v>807</v>
      </c>
      <c r="E14" s="207" t="s">
        <v>521</v>
      </c>
      <c r="F14" s="185" t="s">
        <v>522</v>
      </c>
      <c r="G14" s="207" t="s">
        <v>782</v>
      </c>
      <c r="H14" s="207" t="s">
        <v>782</v>
      </c>
      <c r="I14" s="176" t="s">
        <v>818</v>
      </c>
      <c r="J14" s="206" t="s">
        <v>63</v>
      </c>
      <c r="K14" s="207" t="s">
        <v>341</v>
      </c>
      <c r="L14" s="185" t="s">
        <v>1402</v>
      </c>
      <c r="M14" s="191" t="s">
        <v>819</v>
      </c>
      <c r="N14" s="185" t="s">
        <v>387</v>
      </c>
      <c r="O14" s="185" t="s">
        <v>825</v>
      </c>
      <c r="P14" s="185" t="s">
        <v>344</v>
      </c>
      <c r="Q14" s="185" t="s">
        <v>332</v>
      </c>
      <c r="R14" s="185" t="s">
        <v>345</v>
      </c>
      <c r="S14" s="185" t="s">
        <v>598</v>
      </c>
      <c r="T14" s="210" t="s">
        <v>821</v>
      </c>
      <c r="U14" s="208" t="s">
        <v>316</v>
      </c>
      <c r="V14" s="209">
        <v>0.2</v>
      </c>
      <c r="W14" s="208" t="s">
        <v>77</v>
      </c>
      <c r="X14" s="209">
        <v>0.8</v>
      </c>
      <c r="Y14" s="66" t="s">
        <v>272</v>
      </c>
      <c r="Z14" s="185" t="s">
        <v>388</v>
      </c>
      <c r="AA14" s="208" t="s">
        <v>316</v>
      </c>
      <c r="AB14" s="213">
        <v>6.2233919999999977E-3</v>
      </c>
      <c r="AC14" s="208" t="s">
        <v>77</v>
      </c>
      <c r="AD14" s="213">
        <v>0.8</v>
      </c>
      <c r="AE14" s="66" t="s">
        <v>272</v>
      </c>
      <c r="AF14" s="185" t="s">
        <v>389</v>
      </c>
      <c r="AG14" s="206" t="s">
        <v>340</v>
      </c>
      <c r="AH14" s="210" t="s">
        <v>826</v>
      </c>
      <c r="AI14" s="210" t="s">
        <v>827</v>
      </c>
      <c r="AJ14" s="210" t="s">
        <v>782</v>
      </c>
      <c r="AK14" s="210" t="s">
        <v>782</v>
      </c>
      <c r="AL14" s="214" t="s">
        <v>828</v>
      </c>
      <c r="AM14" s="210" t="s">
        <v>829</v>
      </c>
      <c r="AN14" s="210" t="s">
        <v>800</v>
      </c>
      <c r="AO14" s="210" t="s">
        <v>801</v>
      </c>
      <c r="AP14" s="210" t="s">
        <v>802</v>
      </c>
      <c r="AQ14" s="186">
        <v>45254</v>
      </c>
      <c r="AR14" s="187" t="s">
        <v>830</v>
      </c>
      <c r="AS14" s="188" t="s">
        <v>831</v>
      </c>
      <c r="AT14" s="189"/>
      <c r="AU14" s="190"/>
      <c r="AV14" s="191"/>
      <c r="AW14" s="189"/>
      <c r="AX14" s="187"/>
      <c r="AY14" s="188"/>
      <c r="AZ14" s="189"/>
      <c r="BA14" s="190"/>
      <c r="BB14" s="191"/>
      <c r="BC14" s="189"/>
      <c r="BD14" s="187"/>
      <c r="BE14" s="188"/>
      <c r="BF14" s="189"/>
      <c r="BG14" s="190"/>
      <c r="BH14" s="191"/>
      <c r="BI14" s="189"/>
      <c r="BJ14" s="187"/>
      <c r="BK14" s="188"/>
      <c r="BL14" s="189"/>
      <c r="BM14" s="190"/>
      <c r="BN14" s="191"/>
      <c r="BO14" s="189"/>
      <c r="BP14" s="187"/>
      <c r="BQ14" s="188"/>
      <c r="BR14" s="189"/>
      <c r="BS14" s="190"/>
      <c r="BT14" s="191"/>
      <c r="BU14" s="189"/>
      <c r="BV14" s="187"/>
      <c r="BW14" s="188"/>
      <c r="BX14" s="189"/>
      <c r="BY14" s="190"/>
      <c r="BZ14" s="192"/>
      <c r="CA14" s="2">
        <f t="shared" si="0"/>
        <v>33</v>
      </c>
      <c r="CB14" s="51" t="s">
        <v>744</v>
      </c>
      <c r="CC14" s="51" t="s">
        <v>719</v>
      </c>
      <c r="CD14" s="51" t="s">
        <v>606</v>
      </c>
      <c r="CE14" s="51" t="s">
        <v>607</v>
      </c>
      <c r="CF14" s="51" t="s">
        <v>605</v>
      </c>
      <c r="CG14" s="51" t="s">
        <v>605</v>
      </c>
      <c r="CH14" s="51" t="s">
        <v>627</v>
      </c>
      <c r="CI14" s="51" t="s">
        <v>605</v>
      </c>
      <c r="CJ14" s="51" t="s">
        <v>633</v>
      </c>
      <c r="CK14" s="51"/>
      <c r="CL14" s="51" t="s">
        <v>632</v>
      </c>
      <c r="CM14" s="51" t="s">
        <v>638</v>
      </c>
      <c r="CN14" s="51" t="s">
        <v>632</v>
      </c>
      <c r="CO14" s="51" t="s">
        <v>632</v>
      </c>
      <c r="CP14" s="51" t="s">
        <v>632</v>
      </c>
      <c r="CQ14" s="51" t="s">
        <v>632</v>
      </c>
      <c r="CR14" s="51" t="s">
        <v>702</v>
      </c>
      <c r="CS14" s="51" t="s">
        <v>632</v>
      </c>
      <c r="CT14" s="51"/>
      <c r="CU14" s="51"/>
      <c r="CV14" s="51"/>
      <c r="CW14" s="51"/>
      <c r="CX14" s="51" t="s">
        <v>632</v>
      </c>
      <c r="CZ14" s="174" t="str">
        <f t="shared" si="1"/>
        <v>Corrupción</v>
      </c>
      <c r="DA14" s="282" t="str">
        <f t="shared" si="2"/>
        <v>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v>
      </c>
      <c r="DB14" s="282"/>
      <c r="DC14" s="282"/>
      <c r="DD14" s="282"/>
      <c r="DE14" s="282"/>
      <c r="DF14" s="282"/>
      <c r="DG14" s="282"/>
      <c r="DH14" s="174" t="str">
        <f t="shared" si="3"/>
        <v>Alto</v>
      </c>
      <c r="DI14" s="174" t="str">
        <f t="shared" si="4"/>
        <v>Alto</v>
      </c>
      <c r="DK14" s="170" t="e">
        <f>SUM(LEN(#REF!)-LEN(SUBSTITUTE(#REF!,"- Preventivo","")))/LEN("- Preventivo")</f>
        <v>#REF!</v>
      </c>
      <c r="DL14" s="170" t="e">
        <f t="shared" si="5"/>
        <v>#REF!</v>
      </c>
      <c r="DM14" s="170" t="e">
        <f>SUM(LEN(#REF!)-LEN(SUBSTITUTE(#REF!,"- Detectivo","")))/LEN("- Detectivo")</f>
        <v>#REF!</v>
      </c>
      <c r="DN14" s="170" t="e">
        <f t="shared" si="6"/>
        <v>#REF!</v>
      </c>
      <c r="DO14" s="170" t="e">
        <f>SUM(LEN(#REF!)-LEN(SUBSTITUTE(#REF!,"- Correctivo","")))/LEN("- Correctivo")</f>
        <v>#REF!</v>
      </c>
      <c r="DP14" s="170" t="e">
        <f t="shared" si="7"/>
        <v>#REF!</v>
      </c>
      <c r="DQ14" s="170" t="e">
        <f t="shared" si="19"/>
        <v>#REF!</v>
      </c>
      <c r="DR14" s="170" t="e">
        <f t="shared" si="8"/>
        <v>#REF!</v>
      </c>
      <c r="DS14" s="170" t="e">
        <f>SUM(LEN(#REF!)-LEN(SUBSTITUTE(#REF!,"- Documentado","")))/LEN("- Documentado")</f>
        <v>#REF!</v>
      </c>
      <c r="DT14" s="170" t="e">
        <f>SUM(LEN(#REF!)-LEN(SUBSTITUTE(#REF!,"- Documentado","")))/LEN("- Documentado")</f>
        <v>#REF!</v>
      </c>
      <c r="DU14" s="170" t="e">
        <f t="shared" si="9"/>
        <v>#REF!</v>
      </c>
      <c r="DV14" s="170" t="e">
        <f>SUM(LEN(#REF!)-LEN(SUBSTITUTE(#REF!,"- Continua","")))/LEN("- Continua")</f>
        <v>#REF!</v>
      </c>
      <c r="DW14" s="170" t="e">
        <f>SUM(LEN(#REF!)-LEN(SUBSTITUTE(#REF!,"- Continua","")))/LEN("- Continua")</f>
        <v>#REF!</v>
      </c>
      <c r="DX14" s="170" t="e">
        <f t="shared" si="10"/>
        <v>#REF!</v>
      </c>
      <c r="DY14" s="170" t="e">
        <f>SUM(LEN(#REF!)-LEN(SUBSTITUTE(#REF!,"- Con registro","")))/LEN("- Con registro")</f>
        <v>#REF!</v>
      </c>
      <c r="DZ14" s="170" t="e">
        <f>SUM(LEN(#REF!)-LEN(SUBSTITUTE(#REF!,"- Con registro","")))/LEN("- Con registro")</f>
        <v>#REF!</v>
      </c>
      <c r="EA14" s="170" t="e">
        <f t="shared" si="11"/>
        <v>#REF!</v>
      </c>
      <c r="EB14" s="173" t="e">
        <f t="shared" si="20"/>
        <v>#REF!</v>
      </c>
      <c r="EC14" s="173" t="e">
        <f t="shared" si="21"/>
        <v>#REF!</v>
      </c>
      <c r="ED14" s="215" t="e">
        <f t="shared" si="22"/>
        <v>#REF!</v>
      </c>
      <c r="EE14" s="283" t="e">
        <f t="shared" si="23"/>
        <v>#REF!</v>
      </c>
      <c r="EF14" s="283"/>
      <c r="EG14" s="283"/>
      <c r="EH14" s="283"/>
      <c r="EI14" s="283"/>
      <c r="EJ14" s="283"/>
      <c r="EK14" s="283"/>
      <c r="EL14" s="283"/>
      <c r="EM14" s="283"/>
      <c r="EN14" s="283"/>
      <c r="EP14" s="201">
        <f t="shared" si="24"/>
        <v>45254</v>
      </c>
      <c r="EQ14" s="202">
        <f t="shared" si="25"/>
        <v>45320</v>
      </c>
      <c r="ER14" s="170" t="str">
        <f t="shared" si="26"/>
        <v>Riesgos</v>
      </c>
      <c r="ES14" s="170" t="str">
        <f t="shared" si="16"/>
        <v>ID_-: Posibilidad de afectación reputacional por sanción de un ente control u otro ente regulador en materia disciplinaria, debido a decisiones ajustadas a intereses propios o de terceros al evaluar y tramitar los procesos disciplinario, que genere la configuración y decreto de la prescripción y/o caducidad en beneficio de un tercero.</v>
      </c>
      <c r="ET14" s="170" t="str">
        <f t="shared" si="17"/>
        <v>Ajuste en 
Establecimiento de controles
Tratamiento del riesgo en el Mapa de riesgos de Control Disciplinario</v>
      </c>
      <c r="EU14" s="170" t="str">
        <f t="shared" si="18"/>
        <v>Solicitud de cambio realizada y aprobada por la Oficina de Control Disciplinario Interno, Oficina Jurídica y Despacho de la Secretaría General a través del Aplicativo DARUMA</v>
      </c>
    </row>
    <row r="15" spans="1:151" ht="263.25" customHeight="1" x14ac:dyDescent="0.2">
      <c r="A15" s="206" t="s">
        <v>140</v>
      </c>
      <c r="B15" s="185" t="s">
        <v>1512</v>
      </c>
      <c r="C15" s="185" t="s">
        <v>1513</v>
      </c>
      <c r="D15" s="206" t="s">
        <v>151</v>
      </c>
      <c r="E15" s="207" t="s">
        <v>90</v>
      </c>
      <c r="F15" s="185" t="s">
        <v>1514</v>
      </c>
      <c r="G15" s="207" t="s">
        <v>782</v>
      </c>
      <c r="H15" s="207" t="s">
        <v>782</v>
      </c>
      <c r="I15" s="176" t="s">
        <v>1515</v>
      </c>
      <c r="J15" s="206" t="s">
        <v>35</v>
      </c>
      <c r="K15" s="207" t="s">
        <v>341</v>
      </c>
      <c r="L15" s="185" t="s">
        <v>1516</v>
      </c>
      <c r="M15" s="191" t="s">
        <v>1517</v>
      </c>
      <c r="N15" s="185" t="s">
        <v>1518</v>
      </c>
      <c r="O15" s="185" t="s">
        <v>1519</v>
      </c>
      <c r="P15" s="185" t="s">
        <v>344</v>
      </c>
      <c r="Q15" s="185" t="s">
        <v>332</v>
      </c>
      <c r="R15" s="185" t="s">
        <v>345</v>
      </c>
      <c r="S15" s="185" t="s">
        <v>599</v>
      </c>
      <c r="T15" s="185" t="s">
        <v>965</v>
      </c>
      <c r="U15" s="208" t="s">
        <v>314</v>
      </c>
      <c r="V15" s="209">
        <v>0.4</v>
      </c>
      <c r="W15" s="208" t="s">
        <v>77</v>
      </c>
      <c r="X15" s="209">
        <v>0.8</v>
      </c>
      <c r="Y15" s="66" t="s">
        <v>272</v>
      </c>
      <c r="Z15" s="185" t="s">
        <v>1520</v>
      </c>
      <c r="AA15" s="208" t="s">
        <v>316</v>
      </c>
      <c r="AB15" s="213">
        <v>1.8819537407999999E-3</v>
      </c>
      <c r="AC15" s="208" t="s">
        <v>121</v>
      </c>
      <c r="AD15" s="213">
        <v>0.33750000000000002</v>
      </c>
      <c r="AE15" s="66" t="s">
        <v>271</v>
      </c>
      <c r="AF15" s="185" t="s">
        <v>1521</v>
      </c>
      <c r="AG15" s="206" t="s">
        <v>335</v>
      </c>
      <c r="AH15" s="185" t="s">
        <v>822</v>
      </c>
      <c r="AI15" s="185" t="s">
        <v>822</v>
      </c>
      <c r="AJ15" s="185" t="s">
        <v>822</v>
      </c>
      <c r="AK15" s="185" t="s">
        <v>782</v>
      </c>
      <c r="AL15" s="185" t="s">
        <v>822</v>
      </c>
      <c r="AM15" s="185" t="s">
        <v>822</v>
      </c>
      <c r="AN15" s="185" t="s">
        <v>1522</v>
      </c>
      <c r="AO15" s="185" t="s">
        <v>1523</v>
      </c>
      <c r="AP15" s="185" t="s">
        <v>1524</v>
      </c>
      <c r="AQ15" s="186">
        <v>45275</v>
      </c>
      <c r="AR15" s="187" t="s">
        <v>837</v>
      </c>
      <c r="AS15" s="188" t="s">
        <v>1525</v>
      </c>
      <c r="AT15" s="189"/>
      <c r="AU15" s="190"/>
      <c r="AV15" s="191"/>
      <c r="AW15" s="189"/>
      <c r="AX15" s="187"/>
      <c r="AY15" s="188"/>
      <c r="AZ15" s="189"/>
      <c r="BA15" s="190"/>
      <c r="BB15" s="191"/>
      <c r="BC15" s="189"/>
      <c r="BD15" s="187"/>
      <c r="BE15" s="188"/>
      <c r="BF15" s="189"/>
      <c r="BG15" s="190"/>
      <c r="BH15" s="191"/>
      <c r="BI15" s="189"/>
      <c r="BJ15" s="187"/>
      <c r="BK15" s="188"/>
      <c r="BL15" s="189"/>
      <c r="BM15" s="190"/>
      <c r="BN15" s="191"/>
      <c r="BO15" s="189"/>
      <c r="BP15" s="187"/>
      <c r="BQ15" s="188"/>
      <c r="BR15" s="189"/>
      <c r="BS15" s="190"/>
      <c r="BT15" s="191"/>
      <c r="BU15" s="189"/>
      <c r="BV15" s="187"/>
      <c r="BW15" s="188"/>
      <c r="BX15" s="189"/>
      <c r="BY15" s="187"/>
      <c r="BZ15" s="192"/>
      <c r="CA15" s="2">
        <f t="shared" si="0"/>
        <v>33</v>
      </c>
      <c r="CB15" s="51" t="s">
        <v>735</v>
      </c>
      <c r="CC15" s="51" t="s">
        <v>738</v>
      </c>
      <c r="CD15" s="161" t="s">
        <v>608</v>
      </c>
      <c r="CE15" s="51" t="s">
        <v>607</v>
      </c>
      <c r="CF15" s="51" t="s">
        <v>605</v>
      </c>
      <c r="CG15" s="51" t="s">
        <v>605</v>
      </c>
      <c r="CH15" s="51" t="s">
        <v>628</v>
      </c>
      <c r="CI15" s="51" t="s">
        <v>605</v>
      </c>
      <c r="CJ15" s="51" t="s">
        <v>634</v>
      </c>
      <c r="CK15" s="51"/>
      <c r="CL15" s="51" t="s">
        <v>632</v>
      </c>
      <c r="CM15" s="51" t="s">
        <v>632</v>
      </c>
      <c r="CN15" s="51" t="s">
        <v>632</v>
      </c>
      <c r="CO15" s="51" t="s">
        <v>632</v>
      </c>
      <c r="CP15" s="51" t="s">
        <v>632</v>
      </c>
      <c r="CQ15" s="51" t="s">
        <v>632</v>
      </c>
      <c r="CR15" s="51" t="s">
        <v>703</v>
      </c>
      <c r="CS15" s="51" t="s">
        <v>632</v>
      </c>
      <c r="CT15" s="51" t="s">
        <v>632</v>
      </c>
      <c r="CU15" s="51" t="s">
        <v>632</v>
      </c>
      <c r="CV15" s="51" t="s">
        <v>632</v>
      </c>
      <c r="CW15" s="51" t="s">
        <v>632</v>
      </c>
      <c r="CX15" s="51" t="s">
        <v>632</v>
      </c>
      <c r="CZ15" s="174" t="str">
        <f t="shared" si="1"/>
        <v>Gestión de procesos</v>
      </c>
      <c r="DA15" s="282" t="str">
        <f t="shared" si="2"/>
        <v>Posibilidad de afectación económica (o presupuestal) por decisión (sanción) de un organismo de control u otra entidad, debido a incumplimiento parcial de compromisos en la ejecución de la planeación institucional y la ejecución presupuestal</v>
      </c>
      <c r="DB15" s="282"/>
      <c r="DC15" s="282"/>
      <c r="DD15" s="282"/>
      <c r="DE15" s="282"/>
      <c r="DF15" s="282"/>
      <c r="DG15" s="282"/>
      <c r="DH15" s="174" t="str">
        <f t="shared" si="3"/>
        <v>Alto</v>
      </c>
      <c r="DI15" s="174" t="str">
        <f t="shared" si="4"/>
        <v>Bajo</v>
      </c>
      <c r="DK15" s="170" t="e">
        <f>SUM(LEN(#REF!)-LEN(SUBSTITUTE(#REF!,"- Preventivo","")))/LEN("- Preventivo")</f>
        <v>#REF!</v>
      </c>
      <c r="DL15" s="170" t="e">
        <f t="shared" si="5"/>
        <v>#REF!</v>
      </c>
      <c r="DM15" s="170" t="e">
        <f>SUM(LEN(#REF!)-LEN(SUBSTITUTE(#REF!,"- Detectivo","")))/LEN("- Detectivo")</f>
        <v>#REF!</v>
      </c>
      <c r="DN15" s="170" t="e">
        <f t="shared" si="6"/>
        <v>#REF!</v>
      </c>
      <c r="DO15" s="170" t="e">
        <f>SUM(LEN(#REF!)-LEN(SUBSTITUTE(#REF!,"- Correctivo","")))/LEN("- Correctivo")</f>
        <v>#REF!</v>
      </c>
      <c r="DP15" s="170" t="e">
        <f t="shared" si="7"/>
        <v>#REF!</v>
      </c>
      <c r="DQ15" s="170" t="e">
        <f t="shared" si="19"/>
        <v>#REF!</v>
      </c>
      <c r="DR15" s="170" t="e">
        <f t="shared" si="8"/>
        <v>#REF!</v>
      </c>
      <c r="DS15" s="170" t="e">
        <f>SUM(LEN(#REF!)-LEN(SUBSTITUTE(#REF!,"- Documentado","")))/LEN("- Documentado")</f>
        <v>#REF!</v>
      </c>
      <c r="DT15" s="170" t="e">
        <f>SUM(LEN(#REF!)-LEN(SUBSTITUTE(#REF!,"- Documentado","")))/LEN("- Documentado")</f>
        <v>#REF!</v>
      </c>
      <c r="DU15" s="170" t="e">
        <f t="shared" si="9"/>
        <v>#REF!</v>
      </c>
      <c r="DV15" s="170" t="e">
        <f>SUM(LEN(#REF!)-LEN(SUBSTITUTE(#REF!,"- Continua","")))/LEN("- Continua")</f>
        <v>#REF!</v>
      </c>
      <c r="DW15" s="170" t="e">
        <f>SUM(LEN(#REF!)-LEN(SUBSTITUTE(#REF!,"- Continua","")))/LEN("- Continua")</f>
        <v>#REF!</v>
      </c>
      <c r="DX15" s="170" t="e">
        <f t="shared" si="10"/>
        <v>#REF!</v>
      </c>
      <c r="DY15" s="170" t="e">
        <f>SUM(LEN(#REF!)-LEN(SUBSTITUTE(#REF!,"- Con registro","")))/LEN("- Con registro")</f>
        <v>#REF!</v>
      </c>
      <c r="DZ15" s="170" t="e">
        <f>SUM(LEN(#REF!)-LEN(SUBSTITUTE(#REF!,"- Con registro","")))/LEN("- Con registro")</f>
        <v>#REF!</v>
      </c>
      <c r="EA15" s="170" t="e">
        <f t="shared" si="11"/>
        <v>#REF!</v>
      </c>
      <c r="EB15" s="173" t="e">
        <f t="shared" si="20"/>
        <v>#REF!</v>
      </c>
      <c r="EC15" s="173" t="e">
        <f t="shared" si="21"/>
        <v>#REF!</v>
      </c>
      <c r="ED15" s="215" t="e">
        <f t="shared" si="22"/>
        <v>#REF!</v>
      </c>
      <c r="EE15" s="283" t="e">
        <f t="shared" si="23"/>
        <v>#REF!</v>
      </c>
      <c r="EF15" s="283"/>
      <c r="EG15" s="283"/>
      <c r="EH15" s="283"/>
      <c r="EI15" s="283"/>
      <c r="EJ15" s="283"/>
      <c r="EK15" s="283"/>
      <c r="EL15" s="283"/>
      <c r="EM15" s="283"/>
      <c r="EN15" s="283"/>
      <c r="EP15" s="201">
        <f t="shared" si="24"/>
        <v>45275</v>
      </c>
      <c r="EQ15" s="202">
        <f t="shared" si="25"/>
        <v>45320</v>
      </c>
      <c r="ER15" s="170" t="str">
        <f t="shared" si="26"/>
        <v>Riesgos</v>
      </c>
      <c r="ES15" s="170" t="str">
        <f t="shared" si="16"/>
        <v>ID_-: Posibilidad de afectación económica (o presupuestal) por decisión (sanción) de un organismo de control u otra entidad, debido a incumplimiento parcial de compromisos en la ejecución de la planeación institucional y la ejecución presupuestal</v>
      </c>
      <c r="ET15" s="170" t="str">
        <f t="shared" si="17"/>
        <v>Ajuste en 
Establecimiento de controles
 en el Mapa de riesgos de Direccionamiento Estratégico</v>
      </c>
      <c r="EU15" s="170" t="str">
        <f t="shared" si="18"/>
        <v>Solicitud de cambio realizada y aprobada por la Oficina Asesora de Planeación
Oficina de Tecnologías de la Información y las Comunicaciones a través del Aplicativo DARUMA</v>
      </c>
    </row>
    <row r="16" spans="1:151" ht="399.95" customHeight="1" x14ac:dyDescent="0.2">
      <c r="A16" s="206" t="s">
        <v>140</v>
      </c>
      <c r="B16" s="185" t="s">
        <v>1512</v>
      </c>
      <c r="C16" s="185" t="s">
        <v>1513</v>
      </c>
      <c r="D16" s="206" t="s">
        <v>151</v>
      </c>
      <c r="E16" s="207" t="s">
        <v>90</v>
      </c>
      <c r="F16" s="185" t="s">
        <v>1526</v>
      </c>
      <c r="G16" s="207" t="s">
        <v>782</v>
      </c>
      <c r="H16" s="207" t="s">
        <v>782</v>
      </c>
      <c r="I16" s="176" t="s">
        <v>1527</v>
      </c>
      <c r="J16" s="206" t="s">
        <v>35</v>
      </c>
      <c r="K16" s="207" t="s">
        <v>341</v>
      </c>
      <c r="L16" s="185" t="s">
        <v>1516</v>
      </c>
      <c r="M16" s="191" t="s">
        <v>1517</v>
      </c>
      <c r="N16" s="185" t="s">
        <v>1518</v>
      </c>
      <c r="O16" s="185" t="s">
        <v>1519</v>
      </c>
      <c r="P16" s="185" t="s">
        <v>344</v>
      </c>
      <c r="Q16" s="185" t="s">
        <v>332</v>
      </c>
      <c r="R16" s="185" t="s">
        <v>345</v>
      </c>
      <c r="S16" s="185" t="s">
        <v>599</v>
      </c>
      <c r="T16" s="185" t="s">
        <v>965</v>
      </c>
      <c r="U16" s="208" t="s">
        <v>314</v>
      </c>
      <c r="V16" s="209">
        <v>0.4</v>
      </c>
      <c r="W16" s="208" t="s">
        <v>77</v>
      </c>
      <c r="X16" s="209">
        <v>0.8</v>
      </c>
      <c r="Y16" s="66" t="s">
        <v>272</v>
      </c>
      <c r="Z16" s="185" t="s">
        <v>1528</v>
      </c>
      <c r="AA16" s="208" t="s">
        <v>316</v>
      </c>
      <c r="AB16" s="213">
        <v>1.8819537407999999E-3</v>
      </c>
      <c r="AC16" s="208" t="s">
        <v>121</v>
      </c>
      <c r="AD16" s="213">
        <v>0.33750000000000002</v>
      </c>
      <c r="AE16" s="66" t="s">
        <v>271</v>
      </c>
      <c r="AF16" s="185" t="s">
        <v>1521</v>
      </c>
      <c r="AG16" s="206" t="s">
        <v>335</v>
      </c>
      <c r="AH16" s="185" t="s">
        <v>822</v>
      </c>
      <c r="AI16" s="185" t="s">
        <v>822</v>
      </c>
      <c r="AJ16" s="185" t="s">
        <v>822</v>
      </c>
      <c r="AK16" s="185" t="s">
        <v>782</v>
      </c>
      <c r="AL16" s="185" t="s">
        <v>822</v>
      </c>
      <c r="AM16" s="185" t="s">
        <v>822</v>
      </c>
      <c r="AN16" s="185" t="s">
        <v>1529</v>
      </c>
      <c r="AO16" s="185" t="s">
        <v>1523</v>
      </c>
      <c r="AP16" s="185" t="s">
        <v>1530</v>
      </c>
      <c r="AQ16" s="189">
        <v>45275</v>
      </c>
      <c r="AR16" s="187" t="s">
        <v>837</v>
      </c>
      <c r="AS16" s="188" t="s">
        <v>1531</v>
      </c>
      <c r="AT16" s="189"/>
      <c r="AU16" s="190"/>
      <c r="AV16" s="191"/>
      <c r="AW16" s="189"/>
      <c r="AX16" s="187"/>
      <c r="AY16" s="188"/>
      <c r="AZ16" s="189"/>
      <c r="BA16" s="190"/>
      <c r="BB16" s="191"/>
      <c r="BC16" s="189"/>
      <c r="BD16" s="187"/>
      <c r="BE16" s="188"/>
      <c r="BF16" s="189"/>
      <c r="BG16" s="190"/>
      <c r="BH16" s="191"/>
      <c r="BI16" s="189"/>
      <c r="BJ16" s="187"/>
      <c r="BK16" s="188"/>
      <c r="BL16" s="189"/>
      <c r="BM16" s="190"/>
      <c r="BN16" s="191"/>
      <c r="BO16" s="189"/>
      <c r="BP16" s="187"/>
      <c r="BQ16" s="188"/>
      <c r="BR16" s="189"/>
      <c r="BS16" s="187"/>
      <c r="BT16" s="188"/>
      <c r="BU16" s="189"/>
      <c r="BV16" s="187"/>
      <c r="BW16" s="188"/>
      <c r="BX16" s="189"/>
      <c r="BY16" s="187"/>
      <c r="BZ16" s="188"/>
      <c r="CA16" s="2">
        <f t="shared" si="0"/>
        <v>33</v>
      </c>
      <c r="CB16" s="51" t="s">
        <v>735</v>
      </c>
      <c r="CC16" s="51" t="s">
        <v>738</v>
      </c>
      <c r="CD16" s="161" t="s">
        <v>608</v>
      </c>
      <c r="CE16" s="51" t="s">
        <v>607</v>
      </c>
      <c r="CF16" s="51" t="s">
        <v>605</v>
      </c>
      <c r="CG16" s="51" t="s">
        <v>605</v>
      </c>
      <c r="CH16" s="51" t="s">
        <v>628</v>
      </c>
      <c r="CI16" s="51" t="s">
        <v>605</v>
      </c>
      <c r="CJ16" s="51" t="s">
        <v>634</v>
      </c>
      <c r="CK16" s="51"/>
      <c r="CL16" s="51" t="s">
        <v>632</v>
      </c>
      <c r="CM16" s="51" t="s">
        <v>632</v>
      </c>
      <c r="CN16" s="51" t="s">
        <v>632</v>
      </c>
      <c r="CO16" s="51" t="s">
        <v>632</v>
      </c>
      <c r="CP16" s="51" t="s">
        <v>632</v>
      </c>
      <c r="CQ16" s="51" t="s">
        <v>632</v>
      </c>
      <c r="CR16" s="51" t="s">
        <v>703</v>
      </c>
      <c r="CS16" s="51" t="s">
        <v>632</v>
      </c>
      <c r="CT16" s="51" t="s">
        <v>632</v>
      </c>
      <c r="CU16" s="51" t="s">
        <v>632</v>
      </c>
      <c r="CV16" s="51" t="s">
        <v>632</v>
      </c>
      <c r="CW16" s="51" t="s">
        <v>632</v>
      </c>
      <c r="CX16" s="51" t="s">
        <v>632</v>
      </c>
      <c r="CZ16" s="174" t="str">
        <f t="shared" si="1"/>
        <v>Gestión de procesos</v>
      </c>
      <c r="DA16" s="282" t="str">
        <f t="shared" si="2"/>
        <v>Posibilidad de afectación reputacional por pérdida de credibilidad de los grupos de valor y partes interesadas, debido a errores fallas o deficiencias  en  la formulación y actualización de la planeación institucional</v>
      </c>
      <c r="DB16" s="282"/>
      <c r="DC16" s="282"/>
      <c r="DD16" s="282"/>
      <c r="DE16" s="282"/>
      <c r="DF16" s="282"/>
      <c r="DG16" s="282"/>
      <c r="DH16" s="174" t="str">
        <f t="shared" si="3"/>
        <v>Alto</v>
      </c>
      <c r="DI16" s="174" t="str">
        <f t="shared" si="4"/>
        <v>Bajo</v>
      </c>
      <c r="DK16" s="170" t="e">
        <f>SUM(LEN(#REF!)-LEN(SUBSTITUTE(#REF!,"- Preventivo","")))/LEN("- Preventivo")</f>
        <v>#REF!</v>
      </c>
      <c r="DL16" s="170" t="e">
        <f t="shared" si="5"/>
        <v>#REF!</v>
      </c>
      <c r="DM16" s="170" t="e">
        <f>SUM(LEN(#REF!)-LEN(SUBSTITUTE(#REF!,"- Detectivo","")))/LEN("- Detectivo")</f>
        <v>#REF!</v>
      </c>
      <c r="DN16" s="170" t="e">
        <f t="shared" si="6"/>
        <v>#REF!</v>
      </c>
      <c r="DO16" s="170" t="e">
        <f>SUM(LEN(#REF!)-LEN(SUBSTITUTE(#REF!,"- Correctivo","")))/LEN("- Correctivo")</f>
        <v>#REF!</v>
      </c>
      <c r="DP16" s="170" t="e">
        <f t="shared" si="7"/>
        <v>#REF!</v>
      </c>
      <c r="DQ16" s="170" t="e">
        <f t="shared" si="19"/>
        <v>#REF!</v>
      </c>
      <c r="DR16" s="170" t="e">
        <f t="shared" si="8"/>
        <v>#REF!</v>
      </c>
      <c r="DS16" s="170" t="e">
        <f>SUM(LEN(#REF!)-LEN(SUBSTITUTE(#REF!,"- Documentado","")))/LEN("- Documentado")</f>
        <v>#REF!</v>
      </c>
      <c r="DT16" s="170" t="e">
        <f>SUM(LEN(#REF!)-LEN(SUBSTITUTE(#REF!,"- Documentado","")))/LEN("- Documentado")</f>
        <v>#REF!</v>
      </c>
      <c r="DU16" s="170" t="e">
        <f t="shared" si="9"/>
        <v>#REF!</v>
      </c>
      <c r="DV16" s="170" t="e">
        <f>SUM(LEN(#REF!)-LEN(SUBSTITUTE(#REF!,"- Continua","")))/LEN("- Continua")</f>
        <v>#REF!</v>
      </c>
      <c r="DW16" s="170" t="e">
        <f>SUM(LEN(#REF!)-LEN(SUBSTITUTE(#REF!,"- Continua","")))/LEN("- Continua")</f>
        <v>#REF!</v>
      </c>
      <c r="DX16" s="170" t="e">
        <f t="shared" si="10"/>
        <v>#REF!</v>
      </c>
      <c r="DY16" s="170" t="e">
        <f>SUM(LEN(#REF!)-LEN(SUBSTITUTE(#REF!,"- Con registro","")))/LEN("- Con registro")</f>
        <v>#REF!</v>
      </c>
      <c r="DZ16" s="170" t="e">
        <f>SUM(LEN(#REF!)-LEN(SUBSTITUTE(#REF!,"- Con registro","")))/LEN("- Con registro")</f>
        <v>#REF!</v>
      </c>
      <c r="EA16" s="170" t="e">
        <f t="shared" si="11"/>
        <v>#REF!</v>
      </c>
      <c r="EB16" s="173" t="e">
        <f t="shared" si="20"/>
        <v>#REF!</v>
      </c>
      <c r="EC16" s="173" t="e">
        <f t="shared" si="21"/>
        <v>#REF!</v>
      </c>
      <c r="ED16" s="215" t="e">
        <f t="shared" si="22"/>
        <v>#REF!</v>
      </c>
      <c r="EE16" s="283" t="e">
        <f t="shared" si="23"/>
        <v>#REF!</v>
      </c>
      <c r="EF16" s="283"/>
      <c r="EG16" s="283"/>
      <c r="EH16" s="283"/>
      <c r="EI16" s="283"/>
      <c r="EJ16" s="283"/>
      <c r="EK16" s="283"/>
      <c r="EL16" s="283"/>
      <c r="EM16" s="283"/>
      <c r="EN16" s="283"/>
      <c r="EP16" s="201">
        <f t="shared" si="24"/>
        <v>45275</v>
      </c>
      <c r="EQ16" s="202">
        <f t="shared" si="25"/>
        <v>45320</v>
      </c>
      <c r="ER16" s="170" t="str">
        <f t="shared" si="26"/>
        <v>Riesgos</v>
      </c>
      <c r="ES16" s="170" t="str">
        <f t="shared" si="16"/>
        <v>ID_-: Posibilidad de afectación reputacional por pérdida de credibilidad de los grupos de valor y partes interesadas, debido a errores fallas o deficiencias  en  la formulación y actualización de la planeación institucional</v>
      </c>
      <c r="ET16" s="170" t="str">
        <f t="shared" si="17"/>
        <v>Ajuste en 
Establecimiento de controles
 en el Mapa de riesgos de Direccionamiento Estratégico</v>
      </c>
      <c r="EU16" s="170" t="str">
        <f t="shared" si="18"/>
        <v>Solicitud de cambio realizada y aprobada por la Oficina Asesora de Planeación
Oficina de Tecnologías de la Información y las Comunicaciones a través del Aplicativo DARUMA</v>
      </c>
    </row>
    <row r="17" spans="1:151" ht="399.95" customHeight="1" x14ac:dyDescent="0.2">
      <c r="A17" s="206" t="s">
        <v>275</v>
      </c>
      <c r="B17" s="185" t="s">
        <v>525</v>
      </c>
      <c r="C17" s="185" t="s">
        <v>832</v>
      </c>
      <c r="D17" s="206" t="s">
        <v>174</v>
      </c>
      <c r="E17" s="207" t="s">
        <v>521</v>
      </c>
      <c r="F17" s="185" t="s">
        <v>799</v>
      </c>
      <c r="G17" s="207" t="s">
        <v>782</v>
      </c>
      <c r="H17" s="207" t="s">
        <v>782</v>
      </c>
      <c r="I17" s="176" t="s">
        <v>400</v>
      </c>
      <c r="J17" s="206" t="s">
        <v>35</v>
      </c>
      <c r="K17" s="207" t="s">
        <v>341</v>
      </c>
      <c r="L17" s="185" t="s">
        <v>326</v>
      </c>
      <c r="M17" s="191" t="s">
        <v>401</v>
      </c>
      <c r="N17" s="185" t="s">
        <v>402</v>
      </c>
      <c r="O17" s="185" t="s">
        <v>403</v>
      </c>
      <c r="P17" s="185" t="s">
        <v>344</v>
      </c>
      <c r="Q17" s="185" t="s">
        <v>332</v>
      </c>
      <c r="R17" s="185" t="s">
        <v>345</v>
      </c>
      <c r="S17" s="185" t="s">
        <v>598</v>
      </c>
      <c r="T17" s="185" t="s">
        <v>821</v>
      </c>
      <c r="U17" s="208" t="s">
        <v>314</v>
      </c>
      <c r="V17" s="209">
        <v>0.4</v>
      </c>
      <c r="W17" s="208" t="s">
        <v>101</v>
      </c>
      <c r="X17" s="209">
        <v>0.6</v>
      </c>
      <c r="Y17" s="66" t="s">
        <v>84</v>
      </c>
      <c r="Z17" s="185" t="s">
        <v>833</v>
      </c>
      <c r="AA17" s="208" t="s">
        <v>316</v>
      </c>
      <c r="AB17" s="213">
        <v>0.16799999999999998</v>
      </c>
      <c r="AC17" s="208" t="s">
        <v>121</v>
      </c>
      <c r="AD17" s="213">
        <v>0.33749999999999997</v>
      </c>
      <c r="AE17" s="66" t="s">
        <v>271</v>
      </c>
      <c r="AF17" s="185" t="s">
        <v>346</v>
      </c>
      <c r="AG17" s="206" t="s">
        <v>335</v>
      </c>
      <c r="AH17" s="185" t="s">
        <v>822</v>
      </c>
      <c r="AI17" s="185" t="s">
        <v>822</v>
      </c>
      <c r="AJ17" s="185" t="s">
        <v>782</v>
      </c>
      <c r="AK17" s="185" t="s">
        <v>782</v>
      </c>
      <c r="AL17" s="185" t="s">
        <v>822</v>
      </c>
      <c r="AM17" s="185" t="s">
        <v>822</v>
      </c>
      <c r="AN17" s="185" t="s">
        <v>834</v>
      </c>
      <c r="AO17" s="185" t="s">
        <v>835</v>
      </c>
      <c r="AP17" s="185" t="s">
        <v>836</v>
      </c>
      <c r="AQ17" s="186">
        <v>45261</v>
      </c>
      <c r="AR17" s="187" t="s">
        <v>837</v>
      </c>
      <c r="AS17" s="188" t="s">
        <v>838</v>
      </c>
      <c r="AT17" s="189"/>
      <c r="AU17" s="190"/>
      <c r="AV17" s="191"/>
      <c r="AW17" s="189"/>
      <c r="AX17" s="187"/>
      <c r="AY17" s="188"/>
      <c r="AZ17" s="189"/>
      <c r="BA17" s="190"/>
      <c r="BB17" s="191"/>
      <c r="BC17" s="189"/>
      <c r="BD17" s="187"/>
      <c r="BE17" s="188"/>
      <c r="BF17" s="189"/>
      <c r="BG17" s="190"/>
      <c r="BH17" s="191"/>
      <c r="BI17" s="189"/>
      <c r="BJ17" s="187"/>
      <c r="BK17" s="188"/>
      <c r="BL17" s="189"/>
      <c r="BM17" s="190"/>
      <c r="BN17" s="191"/>
      <c r="BO17" s="189"/>
      <c r="BP17" s="187"/>
      <c r="BQ17" s="188"/>
      <c r="BR17" s="189"/>
      <c r="BS17" s="190"/>
      <c r="BT17" s="191"/>
      <c r="BU17" s="189"/>
      <c r="BV17" s="187"/>
      <c r="BW17" s="188"/>
      <c r="BX17" s="189"/>
      <c r="BY17" s="190"/>
      <c r="BZ17" s="192"/>
      <c r="CA17" s="2">
        <f t="shared" si="0"/>
        <v>33</v>
      </c>
      <c r="CB17" s="51" t="s">
        <v>717</v>
      </c>
      <c r="CC17" s="51" t="s">
        <v>739</v>
      </c>
      <c r="CD17" s="161" t="s">
        <v>609</v>
      </c>
      <c r="CE17" s="51" t="s">
        <v>607</v>
      </c>
      <c r="CF17" s="51" t="s">
        <v>605</v>
      </c>
      <c r="CG17" s="51" t="s">
        <v>605</v>
      </c>
      <c r="CH17" s="51" t="s">
        <v>627</v>
      </c>
      <c r="CI17" s="51" t="s">
        <v>605</v>
      </c>
      <c r="CJ17" s="51" t="s">
        <v>632</v>
      </c>
      <c r="CK17" s="51"/>
      <c r="CL17" s="51" t="s">
        <v>632</v>
      </c>
      <c r="CM17" s="51" t="s">
        <v>632</v>
      </c>
      <c r="CN17" s="51" t="s">
        <v>632</v>
      </c>
      <c r="CO17" s="51" t="s">
        <v>632</v>
      </c>
      <c r="CP17" s="51" t="s">
        <v>632</v>
      </c>
      <c r="CQ17" s="51" t="s">
        <v>632</v>
      </c>
      <c r="CR17" s="51" t="s">
        <v>704</v>
      </c>
      <c r="CS17" s="51" t="s">
        <v>632</v>
      </c>
      <c r="CT17" s="51" t="s">
        <v>632</v>
      </c>
      <c r="CU17" s="51" t="s">
        <v>632</v>
      </c>
      <c r="CV17" s="51" t="s">
        <v>632</v>
      </c>
      <c r="CW17" s="51" t="s">
        <v>632</v>
      </c>
      <c r="CX17" s="51" t="s">
        <v>632</v>
      </c>
      <c r="CZ17" s="174" t="str">
        <f t="shared" si="1"/>
        <v>Gestión de procesos</v>
      </c>
      <c r="DA17" s="282" t="str">
        <f t="shared" si="2"/>
        <v>Posibilidad de afectación reputacional por la no detección de desviaciones críticas en la muestra establecida para las unidades auditables, debido a errores en la aplicación de los controles claves del proceso auditor</v>
      </c>
      <c r="DB17" s="282"/>
      <c r="DC17" s="282"/>
      <c r="DD17" s="282"/>
      <c r="DE17" s="282"/>
      <c r="DF17" s="282"/>
      <c r="DG17" s="282"/>
      <c r="DH17" s="174" t="str">
        <f t="shared" si="3"/>
        <v>Moderado</v>
      </c>
      <c r="DI17" s="174" t="str">
        <f t="shared" si="4"/>
        <v>Bajo</v>
      </c>
      <c r="DK17" s="170" t="e">
        <f>SUM(LEN(#REF!)-LEN(SUBSTITUTE(#REF!,"- Preventivo","")))/LEN("- Preventivo")</f>
        <v>#REF!</v>
      </c>
      <c r="DL17" s="170" t="e">
        <f t="shared" si="5"/>
        <v>#REF!</v>
      </c>
      <c r="DM17" s="170" t="e">
        <f>SUM(LEN(#REF!)-LEN(SUBSTITUTE(#REF!,"- Detectivo","")))/LEN("- Detectivo")</f>
        <v>#REF!</v>
      </c>
      <c r="DN17" s="170" t="e">
        <f t="shared" si="6"/>
        <v>#REF!</v>
      </c>
      <c r="DO17" s="170" t="e">
        <f>SUM(LEN(#REF!)-LEN(SUBSTITUTE(#REF!,"- Correctivo","")))/LEN("- Correctivo")</f>
        <v>#REF!</v>
      </c>
      <c r="DP17" s="170" t="e">
        <f t="shared" si="7"/>
        <v>#REF!</v>
      </c>
      <c r="DQ17" s="170" t="e">
        <f t="shared" si="19"/>
        <v>#REF!</v>
      </c>
      <c r="DR17" s="170" t="e">
        <f t="shared" si="8"/>
        <v>#REF!</v>
      </c>
      <c r="DS17" s="170" t="e">
        <f>SUM(LEN(#REF!)-LEN(SUBSTITUTE(#REF!,"- Documentado","")))/LEN("- Documentado")</f>
        <v>#REF!</v>
      </c>
      <c r="DT17" s="170" t="e">
        <f>SUM(LEN(#REF!)-LEN(SUBSTITUTE(#REF!,"- Documentado","")))/LEN("- Documentado")</f>
        <v>#REF!</v>
      </c>
      <c r="DU17" s="170" t="e">
        <f t="shared" si="9"/>
        <v>#REF!</v>
      </c>
      <c r="DV17" s="170" t="e">
        <f>SUM(LEN(#REF!)-LEN(SUBSTITUTE(#REF!,"- Continua","")))/LEN("- Continua")</f>
        <v>#REF!</v>
      </c>
      <c r="DW17" s="170" t="e">
        <f>SUM(LEN(#REF!)-LEN(SUBSTITUTE(#REF!,"- Continua","")))/LEN("- Continua")</f>
        <v>#REF!</v>
      </c>
      <c r="DX17" s="170" t="e">
        <f t="shared" si="10"/>
        <v>#REF!</v>
      </c>
      <c r="DY17" s="170" t="e">
        <f>SUM(LEN(#REF!)-LEN(SUBSTITUTE(#REF!,"- Con registro","")))/LEN("- Con registro")</f>
        <v>#REF!</v>
      </c>
      <c r="DZ17" s="170" t="e">
        <f>SUM(LEN(#REF!)-LEN(SUBSTITUTE(#REF!,"- Con registro","")))/LEN("- Con registro")</f>
        <v>#REF!</v>
      </c>
      <c r="EA17" s="170" t="e">
        <f t="shared" si="11"/>
        <v>#REF!</v>
      </c>
      <c r="EB17" s="173" t="e">
        <f t="shared" si="20"/>
        <v>#REF!</v>
      </c>
      <c r="EC17" s="173" t="e">
        <f t="shared" si="21"/>
        <v>#REF!</v>
      </c>
      <c r="ED17" s="215" t="e">
        <f t="shared" si="22"/>
        <v>#REF!</v>
      </c>
      <c r="EE17" s="283" t="e">
        <f t="shared" si="23"/>
        <v>#REF!</v>
      </c>
      <c r="EF17" s="283"/>
      <c r="EG17" s="283"/>
      <c r="EH17" s="283"/>
      <c r="EI17" s="283"/>
      <c r="EJ17" s="283"/>
      <c r="EK17" s="283"/>
      <c r="EL17" s="283"/>
      <c r="EM17" s="283"/>
      <c r="EN17" s="283"/>
      <c r="EP17" s="201">
        <f t="shared" si="24"/>
        <v>45261</v>
      </c>
      <c r="EQ17" s="202">
        <f t="shared" si="25"/>
        <v>45320</v>
      </c>
      <c r="ER17" s="170" t="str">
        <f t="shared" si="26"/>
        <v>Riesgos</v>
      </c>
      <c r="ES17" s="170" t="str">
        <f t="shared" si="16"/>
        <v>ID_-: Posibilidad de afectación reputacional por la no detección de desviaciones críticas en la muestra establecida para las unidades auditables, debido a errores en la aplicación de los controles claves del proceso auditor</v>
      </c>
      <c r="ET17" s="170" t="str">
        <f t="shared" si="17"/>
        <v>Ajuste en 
Establecimiento de controles
 en el Mapa de riesgos de Evaluación del Sistema de Control Interno</v>
      </c>
      <c r="EU17" s="170" t="str">
        <f t="shared" si="18"/>
        <v>Solicitud de cambio realizada y aprobada por la Oficina de Control Interno a través del Aplicativo DARUMA</v>
      </c>
    </row>
    <row r="18" spans="1:151" ht="399.95" customHeight="1" x14ac:dyDescent="0.2">
      <c r="A18" s="206" t="s">
        <v>275</v>
      </c>
      <c r="B18" s="185" t="s">
        <v>525</v>
      </c>
      <c r="C18" s="185" t="s">
        <v>832</v>
      </c>
      <c r="D18" s="206" t="s">
        <v>174</v>
      </c>
      <c r="E18" s="207" t="s">
        <v>521</v>
      </c>
      <c r="F18" s="185" t="s">
        <v>526</v>
      </c>
      <c r="G18" s="207" t="s">
        <v>782</v>
      </c>
      <c r="H18" s="207" t="s">
        <v>782</v>
      </c>
      <c r="I18" s="176" t="s">
        <v>1399</v>
      </c>
      <c r="J18" s="206" t="s">
        <v>63</v>
      </c>
      <c r="K18" s="207" t="s">
        <v>341</v>
      </c>
      <c r="L18" s="185" t="s">
        <v>326</v>
      </c>
      <c r="M18" s="191" t="s">
        <v>404</v>
      </c>
      <c r="N18" s="185" t="s">
        <v>402</v>
      </c>
      <c r="O18" s="185" t="s">
        <v>405</v>
      </c>
      <c r="P18" s="185" t="s">
        <v>344</v>
      </c>
      <c r="Q18" s="185" t="s">
        <v>332</v>
      </c>
      <c r="R18" s="185" t="s">
        <v>345</v>
      </c>
      <c r="S18" s="185" t="s">
        <v>598</v>
      </c>
      <c r="T18" s="185" t="s">
        <v>821</v>
      </c>
      <c r="U18" s="208" t="s">
        <v>316</v>
      </c>
      <c r="V18" s="209">
        <v>0.2</v>
      </c>
      <c r="W18" s="208" t="s">
        <v>77</v>
      </c>
      <c r="X18" s="209">
        <v>0.8</v>
      </c>
      <c r="Y18" s="66" t="s">
        <v>272</v>
      </c>
      <c r="Z18" s="185" t="s">
        <v>388</v>
      </c>
      <c r="AA18" s="208" t="s">
        <v>316</v>
      </c>
      <c r="AB18" s="213">
        <v>8.3999999999999991E-2</v>
      </c>
      <c r="AC18" s="208" t="s">
        <v>77</v>
      </c>
      <c r="AD18" s="213">
        <v>0.8</v>
      </c>
      <c r="AE18" s="66" t="s">
        <v>272</v>
      </c>
      <c r="AF18" s="185" t="s">
        <v>389</v>
      </c>
      <c r="AG18" s="206" t="s">
        <v>340</v>
      </c>
      <c r="AH18" s="210" t="s">
        <v>839</v>
      </c>
      <c r="AI18" s="210" t="s">
        <v>840</v>
      </c>
      <c r="AJ18" s="210" t="s">
        <v>782</v>
      </c>
      <c r="AK18" s="210" t="s">
        <v>782</v>
      </c>
      <c r="AL18" s="214" t="s">
        <v>841</v>
      </c>
      <c r="AM18" s="214" t="s">
        <v>842</v>
      </c>
      <c r="AN18" s="185" t="s">
        <v>843</v>
      </c>
      <c r="AO18" s="185" t="s">
        <v>844</v>
      </c>
      <c r="AP18" s="185" t="s">
        <v>845</v>
      </c>
      <c r="AQ18" s="186">
        <v>45261</v>
      </c>
      <c r="AR18" s="187" t="s">
        <v>846</v>
      </c>
      <c r="AS18" s="188" t="s">
        <v>847</v>
      </c>
      <c r="AT18" s="189"/>
      <c r="AU18" s="190"/>
      <c r="AV18" s="191"/>
      <c r="AW18" s="189"/>
      <c r="AX18" s="187"/>
      <c r="AY18" s="188"/>
      <c r="AZ18" s="189"/>
      <c r="BA18" s="190"/>
      <c r="BB18" s="191"/>
      <c r="BC18" s="189"/>
      <c r="BD18" s="187"/>
      <c r="BE18" s="188"/>
      <c r="BF18" s="189"/>
      <c r="BG18" s="190"/>
      <c r="BH18" s="191"/>
      <c r="BI18" s="189"/>
      <c r="BJ18" s="187"/>
      <c r="BK18" s="188"/>
      <c r="BL18" s="189"/>
      <c r="BM18" s="190"/>
      <c r="BN18" s="191"/>
      <c r="BO18" s="189"/>
      <c r="BP18" s="187"/>
      <c r="BQ18" s="188"/>
      <c r="BR18" s="189"/>
      <c r="BS18" s="190"/>
      <c r="BT18" s="191"/>
      <c r="BU18" s="189"/>
      <c r="BV18" s="187"/>
      <c r="BW18" s="188"/>
      <c r="BX18" s="189"/>
      <c r="BY18" s="190"/>
      <c r="BZ18" s="192"/>
      <c r="CA18" s="2">
        <f t="shared" si="0"/>
        <v>33</v>
      </c>
      <c r="CB18" s="51" t="s">
        <v>717</v>
      </c>
      <c r="CC18" s="51" t="s">
        <v>739</v>
      </c>
      <c r="CD18" s="161" t="s">
        <v>609</v>
      </c>
      <c r="CE18" s="51" t="s">
        <v>632</v>
      </c>
      <c r="CF18" s="51" t="s">
        <v>605</v>
      </c>
      <c r="CG18" s="51" t="s">
        <v>605</v>
      </c>
      <c r="CH18" s="51" t="s">
        <v>627</v>
      </c>
      <c r="CI18" s="51" t="s">
        <v>605</v>
      </c>
      <c r="CJ18" s="51" t="s">
        <v>632</v>
      </c>
      <c r="CK18" s="51"/>
      <c r="CL18" s="51" t="s">
        <v>639</v>
      </c>
      <c r="CM18" s="51" t="s">
        <v>638</v>
      </c>
      <c r="CN18" s="51" t="s">
        <v>632</v>
      </c>
      <c r="CO18" s="51" t="s">
        <v>632</v>
      </c>
      <c r="CP18" s="51" t="s">
        <v>632</v>
      </c>
      <c r="CQ18" s="51" t="s">
        <v>632</v>
      </c>
      <c r="CR18" s="51" t="s">
        <v>705</v>
      </c>
      <c r="CS18" s="51" t="s">
        <v>632</v>
      </c>
      <c r="CT18" s="51" t="s">
        <v>632</v>
      </c>
      <c r="CU18" s="51" t="s">
        <v>632</v>
      </c>
      <c r="CV18" s="51" t="s">
        <v>632</v>
      </c>
      <c r="CW18" s="51" t="s">
        <v>632</v>
      </c>
      <c r="CX18" s="51" t="s">
        <v>632</v>
      </c>
      <c r="CZ18" s="174" t="str">
        <f t="shared" si="1"/>
        <v>Corrupción</v>
      </c>
      <c r="DA18" s="282" t="str">
        <f t="shared" si="2"/>
        <v>Posibilidad de afectación reputacional por sanción disciplinaria de una instancia competente o de un ente de control o regulador, debido a resultados y conclusiones ajustadas a intereses propios o de un tercero, como producto de las evaluaciones de auditoría practicadas.</v>
      </c>
      <c r="DB18" s="282"/>
      <c r="DC18" s="282"/>
      <c r="DD18" s="282"/>
      <c r="DE18" s="282"/>
      <c r="DF18" s="282"/>
      <c r="DG18" s="282"/>
      <c r="DH18" s="174" t="str">
        <f t="shared" si="3"/>
        <v>Alto</v>
      </c>
      <c r="DI18" s="174" t="str">
        <f t="shared" si="4"/>
        <v>Alto</v>
      </c>
      <c r="DK18" s="170" t="e">
        <f>SUM(LEN(#REF!)-LEN(SUBSTITUTE(#REF!,"- Preventivo","")))/LEN("- Preventivo")</f>
        <v>#REF!</v>
      </c>
      <c r="DL18" s="170" t="e">
        <f t="shared" si="5"/>
        <v>#REF!</v>
      </c>
      <c r="DM18" s="170" t="e">
        <f>SUM(LEN(#REF!)-LEN(SUBSTITUTE(#REF!,"- Detectivo","")))/LEN("- Detectivo")</f>
        <v>#REF!</v>
      </c>
      <c r="DN18" s="170" t="e">
        <f t="shared" si="6"/>
        <v>#REF!</v>
      </c>
      <c r="DO18" s="170" t="e">
        <f>SUM(LEN(#REF!)-LEN(SUBSTITUTE(#REF!,"- Correctivo","")))/LEN("- Correctivo")</f>
        <v>#REF!</v>
      </c>
      <c r="DP18" s="170" t="e">
        <f t="shared" si="7"/>
        <v>#REF!</v>
      </c>
      <c r="DQ18" s="170" t="e">
        <f t="shared" si="19"/>
        <v>#REF!</v>
      </c>
      <c r="DR18" s="170" t="e">
        <f t="shared" si="8"/>
        <v>#REF!</v>
      </c>
      <c r="DS18" s="170" t="e">
        <f>SUM(LEN(#REF!)-LEN(SUBSTITUTE(#REF!,"- Documentado","")))/LEN("- Documentado")</f>
        <v>#REF!</v>
      </c>
      <c r="DT18" s="170" t="e">
        <f>SUM(LEN(#REF!)-LEN(SUBSTITUTE(#REF!,"- Documentado","")))/LEN("- Documentado")</f>
        <v>#REF!</v>
      </c>
      <c r="DU18" s="170" t="e">
        <f t="shared" si="9"/>
        <v>#REF!</v>
      </c>
      <c r="DV18" s="170" t="e">
        <f>SUM(LEN(#REF!)-LEN(SUBSTITUTE(#REF!,"- Continua","")))/LEN("- Continua")</f>
        <v>#REF!</v>
      </c>
      <c r="DW18" s="170" t="e">
        <f>SUM(LEN(#REF!)-LEN(SUBSTITUTE(#REF!,"- Continua","")))/LEN("- Continua")</f>
        <v>#REF!</v>
      </c>
      <c r="DX18" s="170" t="e">
        <f t="shared" si="10"/>
        <v>#REF!</v>
      </c>
      <c r="DY18" s="170" t="e">
        <f>SUM(LEN(#REF!)-LEN(SUBSTITUTE(#REF!,"- Con registro","")))/LEN("- Con registro")</f>
        <v>#REF!</v>
      </c>
      <c r="DZ18" s="170" t="e">
        <f>SUM(LEN(#REF!)-LEN(SUBSTITUTE(#REF!,"- Con registro","")))/LEN("- Con registro")</f>
        <v>#REF!</v>
      </c>
      <c r="EA18" s="170" t="e">
        <f t="shared" si="11"/>
        <v>#REF!</v>
      </c>
      <c r="EB18" s="173" t="e">
        <f t="shared" si="20"/>
        <v>#REF!</v>
      </c>
      <c r="EC18" s="173" t="e">
        <f t="shared" si="21"/>
        <v>#REF!</v>
      </c>
      <c r="ED18" s="215" t="e">
        <f t="shared" si="22"/>
        <v>#REF!</v>
      </c>
      <c r="EE18" s="283" t="e">
        <f t="shared" si="23"/>
        <v>#REF!</v>
      </c>
      <c r="EF18" s="283"/>
      <c r="EG18" s="283"/>
      <c r="EH18" s="283"/>
      <c r="EI18" s="283"/>
      <c r="EJ18" s="283"/>
      <c r="EK18" s="283"/>
      <c r="EL18" s="283"/>
      <c r="EM18" s="283"/>
      <c r="EN18" s="283"/>
      <c r="EP18" s="201">
        <f t="shared" si="24"/>
        <v>45261</v>
      </c>
      <c r="EQ18" s="202">
        <f t="shared" si="25"/>
        <v>45320</v>
      </c>
      <c r="ER18" s="170" t="str">
        <f t="shared" si="26"/>
        <v>Riesgos</v>
      </c>
      <c r="ES18" s="170" t="str">
        <f t="shared" si="16"/>
        <v>ID_-: Posibilidad de afectación reputacional por sanción disciplinaria de una instancia competente o de un ente de control o regulador, debido a resultados y conclusiones ajustadas a intereses propios o de un tercero, como producto de las evaluaciones de auditoría practicadas.</v>
      </c>
      <c r="ET18" s="170" t="str">
        <f t="shared" si="17"/>
        <v>Ajuste en Identificación del riesgo
Establecimiento de controles
Tratamiento del riesgo en el Mapa de riesgos de Evaluación del Sistema de Control Interno</v>
      </c>
      <c r="EU18" s="170" t="str">
        <f t="shared" si="18"/>
        <v>Solicitud de cambio realizada y aprobada por la Oficina de Control Interno a través del Aplicativo DARUMA</v>
      </c>
    </row>
    <row r="19" spans="1:151" ht="399.95" customHeight="1" x14ac:dyDescent="0.2">
      <c r="A19" s="206" t="s">
        <v>527</v>
      </c>
      <c r="B19" s="185" t="s">
        <v>848</v>
      </c>
      <c r="C19" s="185" t="s">
        <v>528</v>
      </c>
      <c r="D19" s="206" t="s">
        <v>596</v>
      </c>
      <c r="E19" s="207" t="s">
        <v>38</v>
      </c>
      <c r="F19" s="185" t="s">
        <v>849</v>
      </c>
      <c r="G19" s="207" t="s">
        <v>782</v>
      </c>
      <c r="H19" s="207" t="s">
        <v>782</v>
      </c>
      <c r="I19" s="176" t="s">
        <v>408</v>
      </c>
      <c r="J19" s="206" t="s">
        <v>35</v>
      </c>
      <c r="K19" s="207" t="s">
        <v>341</v>
      </c>
      <c r="L19" s="185" t="s">
        <v>249</v>
      </c>
      <c r="M19" s="191" t="s">
        <v>850</v>
      </c>
      <c r="N19" s="185" t="s">
        <v>494</v>
      </c>
      <c r="O19" s="185" t="s">
        <v>409</v>
      </c>
      <c r="P19" s="185" t="s">
        <v>344</v>
      </c>
      <c r="Q19" s="185" t="s">
        <v>332</v>
      </c>
      <c r="R19" s="185" t="s">
        <v>407</v>
      </c>
      <c r="S19" s="185" t="s">
        <v>598</v>
      </c>
      <c r="T19" s="185" t="s">
        <v>821</v>
      </c>
      <c r="U19" s="208" t="s">
        <v>314</v>
      </c>
      <c r="V19" s="209">
        <v>0.4</v>
      </c>
      <c r="W19" s="208" t="s">
        <v>121</v>
      </c>
      <c r="X19" s="209">
        <v>0.4</v>
      </c>
      <c r="Y19" s="66" t="s">
        <v>84</v>
      </c>
      <c r="Z19" s="185" t="s">
        <v>851</v>
      </c>
      <c r="AA19" s="208" t="s">
        <v>316</v>
      </c>
      <c r="AB19" s="213">
        <v>0.1008</v>
      </c>
      <c r="AC19" s="208" t="s">
        <v>121</v>
      </c>
      <c r="AD19" s="213">
        <v>0.30000000000000004</v>
      </c>
      <c r="AE19" s="66" t="s">
        <v>271</v>
      </c>
      <c r="AF19" s="185" t="s">
        <v>346</v>
      </c>
      <c r="AG19" s="206" t="s">
        <v>335</v>
      </c>
      <c r="AH19" s="185" t="s">
        <v>822</v>
      </c>
      <c r="AI19" s="185" t="s">
        <v>822</v>
      </c>
      <c r="AJ19" s="185" t="s">
        <v>782</v>
      </c>
      <c r="AK19" s="185" t="s">
        <v>782</v>
      </c>
      <c r="AL19" s="185" t="s">
        <v>822</v>
      </c>
      <c r="AM19" s="185" t="s">
        <v>822</v>
      </c>
      <c r="AN19" s="185" t="s">
        <v>852</v>
      </c>
      <c r="AO19" s="185" t="s">
        <v>853</v>
      </c>
      <c r="AP19" s="185" t="s">
        <v>854</v>
      </c>
      <c r="AQ19" s="186">
        <v>45266</v>
      </c>
      <c r="AR19" s="187" t="s">
        <v>452</v>
      </c>
      <c r="AS19" s="188" t="s">
        <v>855</v>
      </c>
      <c r="AT19" s="189"/>
      <c r="AU19" s="190"/>
      <c r="AV19" s="191"/>
      <c r="AW19" s="189"/>
      <c r="AX19" s="187"/>
      <c r="AY19" s="188"/>
      <c r="AZ19" s="189"/>
      <c r="BA19" s="190"/>
      <c r="BB19" s="191"/>
      <c r="BC19" s="189"/>
      <c r="BD19" s="187"/>
      <c r="BE19" s="188"/>
      <c r="BF19" s="189"/>
      <c r="BG19" s="190"/>
      <c r="BH19" s="191"/>
      <c r="BI19" s="189"/>
      <c r="BJ19" s="187"/>
      <c r="BK19" s="188"/>
      <c r="BL19" s="189"/>
      <c r="BM19" s="190"/>
      <c r="BN19" s="191"/>
      <c r="BO19" s="189"/>
      <c r="BP19" s="187"/>
      <c r="BQ19" s="188"/>
      <c r="BR19" s="189"/>
      <c r="BS19" s="190"/>
      <c r="BT19" s="191"/>
      <c r="BU19" s="189"/>
      <c r="BV19" s="187"/>
      <c r="BW19" s="188"/>
      <c r="BX19" s="189"/>
      <c r="BY19" s="190"/>
      <c r="BZ19" s="192"/>
      <c r="CA19" s="2">
        <f t="shared" si="0"/>
        <v>33</v>
      </c>
      <c r="CB19" s="51" t="s">
        <v>726</v>
      </c>
      <c r="CC19" s="51" t="s">
        <v>727</v>
      </c>
      <c r="CD19" s="51" t="s">
        <v>610</v>
      </c>
      <c r="CE19" s="51" t="s">
        <v>607</v>
      </c>
      <c r="CF19" s="51" t="s">
        <v>605</v>
      </c>
      <c r="CG19" s="51" t="s">
        <v>605</v>
      </c>
      <c r="CH19" s="51" t="s">
        <v>627</v>
      </c>
      <c r="CI19" s="51" t="s">
        <v>605</v>
      </c>
      <c r="CJ19" s="51" t="s">
        <v>632</v>
      </c>
      <c r="CK19" s="51"/>
      <c r="CL19" s="51" t="s">
        <v>632</v>
      </c>
      <c r="CM19" s="51" t="s">
        <v>632</v>
      </c>
      <c r="CN19" s="51" t="s">
        <v>632</v>
      </c>
      <c r="CO19" s="51" t="s">
        <v>632</v>
      </c>
      <c r="CP19" s="51" t="s">
        <v>632</v>
      </c>
      <c r="CQ19" s="51" t="s">
        <v>632</v>
      </c>
      <c r="CR19" s="51" t="s">
        <v>645</v>
      </c>
      <c r="CS19" s="51" t="s">
        <v>632</v>
      </c>
      <c r="CT19" s="51" t="s">
        <v>632</v>
      </c>
      <c r="CU19" s="51" t="s">
        <v>632</v>
      </c>
      <c r="CV19" s="51" t="s">
        <v>632</v>
      </c>
      <c r="CW19" s="51" t="s">
        <v>632</v>
      </c>
      <c r="CX19" s="51" t="s">
        <v>632</v>
      </c>
      <c r="CZ19" s="174" t="str">
        <f t="shared" si="1"/>
        <v>Gestión de procesos</v>
      </c>
      <c r="DA19" s="282" t="str">
        <f t="shared" si="2"/>
        <v>Posibilidad de afectación reputacional por no lograr fortalecer la administración y la gestión pública distrital, debido a deficiencias al planificar, diseñar y/o orientar las estrategias para el fortalecimiento de la administración y la gestión pública distrital</v>
      </c>
      <c r="DB19" s="282"/>
      <c r="DC19" s="282"/>
      <c r="DD19" s="282"/>
      <c r="DE19" s="282"/>
      <c r="DF19" s="282"/>
      <c r="DG19" s="282"/>
      <c r="DH19" s="174" t="str">
        <f t="shared" si="3"/>
        <v>Moderado</v>
      </c>
      <c r="DI19" s="174" t="str">
        <f t="shared" si="4"/>
        <v>Bajo</v>
      </c>
      <c r="DK19" s="170" t="e">
        <f>SUM(LEN(#REF!)-LEN(SUBSTITUTE(#REF!,"- Preventivo","")))/LEN("- Preventivo")</f>
        <v>#REF!</v>
      </c>
      <c r="DL19" s="170" t="e">
        <f t="shared" si="5"/>
        <v>#REF!</v>
      </c>
      <c r="DM19" s="170" t="e">
        <f>SUM(LEN(#REF!)-LEN(SUBSTITUTE(#REF!,"- Detectivo","")))/LEN("- Detectivo")</f>
        <v>#REF!</v>
      </c>
      <c r="DN19" s="170" t="e">
        <f t="shared" si="6"/>
        <v>#REF!</v>
      </c>
      <c r="DO19" s="170" t="e">
        <f>SUM(LEN(#REF!)-LEN(SUBSTITUTE(#REF!,"- Correctivo","")))/LEN("- Correctivo")</f>
        <v>#REF!</v>
      </c>
      <c r="DP19" s="170" t="e">
        <f t="shared" si="7"/>
        <v>#REF!</v>
      </c>
      <c r="DQ19" s="170" t="e">
        <f t="shared" si="19"/>
        <v>#REF!</v>
      </c>
      <c r="DR19" s="170" t="e">
        <f t="shared" si="8"/>
        <v>#REF!</v>
      </c>
      <c r="DS19" s="170" t="e">
        <f>SUM(LEN(#REF!)-LEN(SUBSTITUTE(#REF!,"- Documentado","")))/LEN("- Documentado")</f>
        <v>#REF!</v>
      </c>
      <c r="DT19" s="170" t="e">
        <f>SUM(LEN(#REF!)-LEN(SUBSTITUTE(#REF!,"- Documentado","")))/LEN("- Documentado")</f>
        <v>#REF!</v>
      </c>
      <c r="DU19" s="170" t="e">
        <f t="shared" si="9"/>
        <v>#REF!</v>
      </c>
      <c r="DV19" s="170" t="e">
        <f>SUM(LEN(#REF!)-LEN(SUBSTITUTE(#REF!,"- Continua","")))/LEN("- Continua")</f>
        <v>#REF!</v>
      </c>
      <c r="DW19" s="170" t="e">
        <f>SUM(LEN(#REF!)-LEN(SUBSTITUTE(#REF!,"- Continua","")))/LEN("- Continua")</f>
        <v>#REF!</v>
      </c>
      <c r="DX19" s="170" t="e">
        <f t="shared" si="10"/>
        <v>#REF!</v>
      </c>
      <c r="DY19" s="170" t="e">
        <f>SUM(LEN(#REF!)-LEN(SUBSTITUTE(#REF!,"- Con registro","")))/LEN("- Con registro")</f>
        <v>#REF!</v>
      </c>
      <c r="DZ19" s="170" t="e">
        <f>SUM(LEN(#REF!)-LEN(SUBSTITUTE(#REF!,"- Con registro","")))/LEN("- Con registro")</f>
        <v>#REF!</v>
      </c>
      <c r="EA19" s="170" t="e">
        <f t="shared" si="11"/>
        <v>#REF!</v>
      </c>
      <c r="EB19" s="173" t="e">
        <f t="shared" si="20"/>
        <v>#REF!</v>
      </c>
      <c r="EC19" s="173" t="e">
        <f t="shared" si="21"/>
        <v>#REF!</v>
      </c>
      <c r="ED19" s="215" t="e">
        <f t="shared" si="22"/>
        <v>#REF!</v>
      </c>
      <c r="EE19" s="283" t="e">
        <f t="shared" si="23"/>
        <v>#REF!</v>
      </c>
      <c r="EF19" s="283"/>
      <c r="EG19" s="283"/>
      <c r="EH19" s="283"/>
      <c r="EI19" s="283"/>
      <c r="EJ19" s="283"/>
      <c r="EK19" s="283"/>
      <c r="EL19" s="283"/>
      <c r="EM19" s="283"/>
      <c r="EN19" s="283"/>
      <c r="EP19" s="201">
        <f t="shared" si="24"/>
        <v>45266</v>
      </c>
      <c r="EQ19" s="202">
        <f t="shared" si="25"/>
        <v>45320</v>
      </c>
      <c r="ER19" s="170" t="str">
        <f t="shared" si="26"/>
        <v>Riesgos</v>
      </c>
      <c r="ES19" s="170" t="str">
        <f t="shared" si="16"/>
        <v>ID_-: Posibilidad de afectación reputacional por no lograr fortalecer la administración y la gestión pública distrital, debido a deficiencias al planificar, diseñar y/o orientar las estrategias para el fortalecimiento de la administración y la gestión pública distrital</v>
      </c>
      <c r="ET19" s="170" t="str">
        <f t="shared" si="17"/>
        <v>Ajuste en Identificación del riesgo
Análisis antes de controles
 en el Mapa de riesgos de Fortalecimiento de la Gestión Pública</v>
      </c>
      <c r="EU19" s="170" t="str">
        <f t="shared" si="18"/>
        <v>Solicitud de cambio realizada y aprobada por la Dirección Distrital de Desarrollo Institucional a través del Aplicativo DARUMA</v>
      </c>
    </row>
    <row r="20" spans="1:151" ht="399.95" customHeight="1" x14ac:dyDescent="0.2">
      <c r="A20" s="206" t="s">
        <v>527</v>
      </c>
      <c r="B20" s="185" t="s">
        <v>848</v>
      </c>
      <c r="C20" s="185" t="s">
        <v>528</v>
      </c>
      <c r="D20" s="206" t="s">
        <v>596</v>
      </c>
      <c r="E20" s="207" t="s">
        <v>38</v>
      </c>
      <c r="F20" s="185" t="s">
        <v>856</v>
      </c>
      <c r="G20" s="207" t="s">
        <v>782</v>
      </c>
      <c r="H20" s="207" t="s">
        <v>782</v>
      </c>
      <c r="I20" s="176" t="s">
        <v>406</v>
      </c>
      <c r="J20" s="206" t="s">
        <v>35</v>
      </c>
      <c r="K20" s="207" t="s">
        <v>341</v>
      </c>
      <c r="L20" s="185" t="s">
        <v>249</v>
      </c>
      <c r="M20" s="191" t="s">
        <v>857</v>
      </c>
      <c r="N20" s="185" t="s">
        <v>858</v>
      </c>
      <c r="O20" s="185" t="s">
        <v>859</v>
      </c>
      <c r="P20" s="185" t="s">
        <v>344</v>
      </c>
      <c r="Q20" s="185" t="s">
        <v>860</v>
      </c>
      <c r="R20" s="185" t="s">
        <v>333</v>
      </c>
      <c r="S20" s="185" t="s">
        <v>598</v>
      </c>
      <c r="T20" s="210" t="s">
        <v>821</v>
      </c>
      <c r="U20" s="208" t="s">
        <v>314</v>
      </c>
      <c r="V20" s="209">
        <v>0.4</v>
      </c>
      <c r="W20" s="208" t="s">
        <v>121</v>
      </c>
      <c r="X20" s="209">
        <v>0.4</v>
      </c>
      <c r="Y20" s="66" t="s">
        <v>84</v>
      </c>
      <c r="Z20" s="185" t="s">
        <v>861</v>
      </c>
      <c r="AA20" s="208" t="s">
        <v>316</v>
      </c>
      <c r="AB20" s="213">
        <v>3.6288000000000001E-2</v>
      </c>
      <c r="AC20" s="208" t="s">
        <v>121</v>
      </c>
      <c r="AD20" s="213">
        <v>0.30000000000000004</v>
      </c>
      <c r="AE20" s="66" t="s">
        <v>271</v>
      </c>
      <c r="AF20" s="185" t="s">
        <v>346</v>
      </c>
      <c r="AG20" s="206" t="s">
        <v>335</v>
      </c>
      <c r="AH20" s="185" t="s">
        <v>822</v>
      </c>
      <c r="AI20" s="185" t="s">
        <v>822</v>
      </c>
      <c r="AJ20" s="185" t="s">
        <v>782</v>
      </c>
      <c r="AK20" s="185" t="s">
        <v>782</v>
      </c>
      <c r="AL20" s="185" t="s">
        <v>822</v>
      </c>
      <c r="AM20" s="185" t="s">
        <v>822</v>
      </c>
      <c r="AN20" s="185" t="s">
        <v>862</v>
      </c>
      <c r="AO20" s="185" t="s">
        <v>863</v>
      </c>
      <c r="AP20" s="185" t="s">
        <v>864</v>
      </c>
      <c r="AQ20" s="186">
        <v>45266</v>
      </c>
      <c r="AR20" s="187" t="s">
        <v>865</v>
      </c>
      <c r="AS20" s="188" t="s">
        <v>866</v>
      </c>
      <c r="AT20" s="189"/>
      <c r="AU20" s="190"/>
      <c r="AV20" s="191"/>
      <c r="AW20" s="189"/>
      <c r="AX20" s="187"/>
      <c r="AY20" s="188"/>
      <c r="AZ20" s="189"/>
      <c r="BA20" s="190"/>
      <c r="BB20" s="191"/>
      <c r="BC20" s="189"/>
      <c r="BD20" s="187"/>
      <c r="BE20" s="188"/>
      <c r="BF20" s="189"/>
      <c r="BG20" s="190"/>
      <c r="BH20" s="191"/>
      <c r="BI20" s="189"/>
      <c r="BJ20" s="187"/>
      <c r="BK20" s="188"/>
      <c r="BL20" s="189"/>
      <c r="BM20" s="190"/>
      <c r="BN20" s="191"/>
      <c r="BO20" s="189"/>
      <c r="BP20" s="187"/>
      <c r="BQ20" s="188"/>
      <c r="BR20" s="189"/>
      <c r="BS20" s="190"/>
      <c r="BT20" s="191"/>
      <c r="BU20" s="189"/>
      <c r="BV20" s="187"/>
      <c r="BW20" s="188"/>
      <c r="BX20" s="189"/>
      <c r="BY20" s="190"/>
      <c r="BZ20" s="192"/>
      <c r="CA20" s="2">
        <f t="shared" si="0"/>
        <v>33</v>
      </c>
      <c r="CB20" s="51" t="s">
        <v>726</v>
      </c>
      <c r="CC20" s="51" t="s">
        <v>727</v>
      </c>
      <c r="CD20" s="51" t="s">
        <v>610</v>
      </c>
      <c r="CE20" s="51" t="s">
        <v>607</v>
      </c>
      <c r="CF20" s="51" t="s">
        <v>605</v>
      </c>
      <c r="CG20" s="51" t="s">
        <v>605</v>
      </c>
      <c r="CH20" s="51" t="s">
        <v>627</v>
      </c>
      <c r="CI20" s="51" t="s">
        <v>605</v>
      </c>
      <c r="CJ20" s="51" t="s">
        <v>632</v>
      </c>
      <c r="CK20" s="51"/>
      <c r="CL20" s="51" t="s">
        <v>632</v>
      </c>
      <c r="CM20" s="51" t="s">
        <v>632</v>
      </c>
      <c r="CN20" s="51" t="s">
        <v>632</v>
      </c>
      <c r="CO20" s="51" t="s">
        <v>632</v>
      </c>
      <c r="CP20" s="51" t="s">
        <v>632</v>
      </c>
      <c r="CQ20" s="51" t="s">
        <v>632</v>
      </c>
      <c r="CR20" s="51" t="s">
        <v>646</v>
      </c>
      <c r="CS20" s="51" t="s">
        <v>632</v>
      </c>
      <c r="CT20" s="51" t="s">
        <v>632</v>
      </c>
      <c r="CU20" s="51" t="s">
        <v>632</v>
      </c>
      <c r="CV20" s="51" t="s">
        <v>632</v>
      </c>
      <c r="CW20" s="51" t="s">
        <v>632</v>
      </c>
      <c r="CX20" s="51" t="s">
        <v>632</v>
      </c>
      <c r="CZ20" s="174" t="str">
        <f t="shared" si="1"/>
        <v>Gestión de procesos</v>
      </c>
      <c r="DA20" s="282" t="str">
        <f t="shared" si="2"/>
        <v>Posibilidad de afectación reputacional por no lograr fortalecer la administración y la gestión pública distrital, debido a deficiencias al planificar, diseñar y/o ejecutar los cursos y/o diplomados de formación</v>
      </c>
      <c r="DB20" s="282"/>
      <c r="DC20" s="282"/>
      <c r="DD20" s="282"/>
      <c r="DE20" s="282"/>
      <c r="DF20" s="282"/>
      <c r="DG20" s="282"/>
      <c r="DH20" s="174" t="str">
        <f t="shared" si="3"/>
        <v>Moderado</v>
      </c>
      <c r="DI20" s="174" t="str">
        <f t="shared" si="4"/>
        <v>Bajo</v>
      </c>
      <c r="DK20" s="170" t="e">
        <f>SUM(LEN(#REF!)-LEN(SUBSTITUTE(#REF!,"- Preventivo","")))/LEN("- Preventivo")</f>
        <v>#REF!</v>
      </c>
      <c r="DL20" s="170" t="e">
        <f t="shared" si="5"/>
        <v>#REF!</v>
      </c>
      <c r="DM20" s="170" t="e">
        <f>SUM(LEN(#REF!)-LEN(SUBSTITUTE(#REF!,"- Detectivo","")))/LEN("- Detectivo")</f>
        <v>#REF!</v>
      </c>
      <c r="DN20" s="170" t="e">
        <f t="shared" si="6"/>
        <v>#REF!</v>
      </c>
      <c r="DO20" s="170" t="e">
        <f>SUM(LEN(#REF!)-LEN(SUBSTITUTE(#REF!,"- Correctivo","")))/LEN("- Correctivo")</f>
        <v>#REF!</v>
      </c>
      <c r="DP20" s="170" t="e">
        <f t="shared" si="7"/>
        <v>#REF!</v>
      </c>
      <c r="DQ20" s="170" t="e">
        <f t="shared" si="19"/>
        <v>#REF!</v>
      </c>
      <c r="DR20" s="170" t="e">
        <f t="shared" si="8"/>
        <v>#REF!</v>
      </c>
      <c r="DS20" s="170" t="e">
        <f>SUM(LEN(#REF!)-LEN(SUBSTITUTE(#REF!,"- Documentado","")))/LEN("- Documentado")</f>
        <v>#REF!</v>
      </c>
      <c r="DT20" s="170" t="e">
        <f>SUM(LEN(#REF!)-LEN(SUBSTITUTE(#REF!,"- Documentado","")))/LEN("- Documentado")</f>
        <v>#REF!</v>
      </c>
      <c r="DU20" s="170" t="e">
        <f t="shared" si="9"/>
        <v>#REF!</v>
      </c>
      <c r="DV20" s="170" t="e">
        <f>SUM(LEN(#REF!)-LEN(SUBSTITUTE(#REF!,"- Continua","")))/LEN("- Continua")</f>
        <v>#REF!</v>
      </c>
      <c r="DW20" s="170" t="e">
        <f>SUM(LEN(#REF!)-LEN(SUBSTITUTE(#REF!,"- Continua","")))/LEN("- Continua")</f>
        <v>#REF!</v>
      </c>
      <c r="DX20" s="170" t="e">
        <f t="shared" si="10"/>
        <v>#REF!</v>
      </c>
      <c r="DY20" s="170" t="e">
        <f>SUM(LEN(#REF!)-LEN(SUBSTITUTE(#REF!,"- Con registro","")))/LEN("- Con registro")</f>
        <v>#REF!</v>
      </c>
      <c r="DZ20" s="170" t="e">
        <f>SUM(LEN(#REF!)-LEN(SUBSTITUTE(#REF!,"- Con registro","")))/LEN("- Con registro")</f>
        <v>#REF!</v>
      </c>
      <c r="EA20" s="170" t="e">
        <f t="shared" si="11"/>
        <v>#REF!</v>
      </c>
      <c r="EB20" s="173" t="e">
        <f t="shared" si="20"/>
        <v>#REF!</v>
      </c>
      <c r="EC20" s="173" t="e">
        <f t="shared" si="21"/>
        <v>#REF!</v>
      </c>
      <c r="ED20" s="215" t="e">
        <f t="shared" si="22"/>
        <v>#REF!</v>
      </c>
      <c r="EE20" s="283" t="e">
        <f t="shared" si="23"/>
        <v>#REF!</v>
      </c>
      <c r="EF20" s="283"/>
      <c r="EG20" s="283"/>
      <c r="EH20" s="283"/>
      <c r="EI20" s="283"/>
      <c r="EJ20" s="283"/>
      <c r="EK20" s="283"/>
      <c r="EL20" s="283"/>
      <c r="EM20" s="283"/>
      <c r="EN20" s="283"/>
      <c r="EP20" s="201">
        <f t="shared" si="24"/>
        <v>45266</v>
      </c>
      <c r="EQ20" s="202">
        <f t="shared" si="25"/>
        <v>45320</v>
      </c>
      <c r="ER20" s="170" t="str">
        <f t="shared" si="26"/>
        <v>Riesgos</v>
      </c>
      <c r="ES20" s="170" t="str">
        <f t="shared" si="16"/>
        <v>ID_-: Posibilidad de afectación reputacional por no lograr fortalecer la administración y la gestión pública distrital, debido a deficiencias al planificar, diseñar y/o ejecutar los cursos y/o diplomados de formación</v>
      </c>
      <c r="ET20" s="170" t="str">
        <f t="shared" si="17"/>
        <v>Ajuste en Identificación del riesgo
Establecimiento de controles
 en el Mapa de riesgos de Fortalecimiento de la Gestión Pública</v>
      </c>
      <c r="EU20" s="170" t="str">
        <f t="shared" si="18"/>
        <v>Solicitud de cambio realizada y aprobada por la Dirección Distrital de Desarrollo Institucional a través del Aplicativo DARUMA</v>
      </c>
    </row>
    <row r="21" spans="1:151" ht="399.95" customHeight="1" x14ac:dyDescent="0.2">
      <c r="A21" s="206" t="s">
        <v>527</v>
      </c>
      <c r="B21" s="185" t="s">
        <v>848</v>
      </c>
      <c r="C21" s="185" t="s">
        <v>528</v>
      </c>
      <c r="D21" s="206" t="s">
        <v>596</v>
      </c>
      <c r="E21" s="207" t="s">
        <v>38</v>
      </c>
      <c r="F21" s="185" t="s">
        <v>529</v>
      </c>
      <c r="G21" s="207" t="s">
        <v>782</v>
      </c>
      <c r="H21" s="207" t="s">
        <v>782</v>
      </c>
      <c r="I21" s="176" t="s">
        <v>445</v>
      </c>
      <c r="J21" s="206" t="s">
        <v>63</v>
      </c>
      <c r="K21" s="207" t="s">
        <v>338</v>
      </c>
      <c r="L21" s="185" t="s">
        <v>251</v>
      </c>
      <c r="M21" s="191" t="s">
        <v>867</v>
      </c>
      <c r="N21" s="185" t="s">
        <v>868</v>
      </c>
      <c r="O21" s="185" t="s">
        <v>869</v>
      </c>
      <c r="P21" s="185" t="s">
        <v>344</v>
      </c>
      <c r="Q21" s="185" t="s">
        <v>870</v>
      </c>
      <c r="R21" s="185" t="s">
        <v>407</v>
      </c>
      <c r="S21" s="185" t="s">
        <v>598</v>
      </c>
      <c r="T21" s="185" t="s">
        <v>821</v>
      </c>
      <c r="U21" s="208" t="s">
        <v>316</v>
      </c>
      <c r="V21" s="209">
        <v>0.2</v>
      </c>
      <c r="W21" s="208" t="s">
        <v>51</v>
      </c>
      <c r="X21" s="209">
        <v>1</v>
      </c>
      <c r="Y21" s="66" t="s">
        <v>273</v>
      </c>
      <c r="Z21" s="185" t="s">
        <v>446</v>
      </c>
      <c r="AA21" s="208" t="s">
        <v>316</v>
      </c>
      <c r="AB21" s="213">
        <v>1.2700799999999998E-2</v>
      </c>
      <c r="AC21" s="208" t="s">
        <v>51</v>
      </c>
      <c r="AD21" s="213">
        <v>1</v>
      </c>
      <c r="AE21" s="66" t="s">
        <v>273</v>
      </c>
      <c r="AF21" s="185" t="s">
        <v>447</v>
      </c>
      <c r="AG21" s="206" t="s">
        <v>340</v>
      </c>
      <c r="AH21" s="210" t="s">
        <v>871</v>
      </c>
      <c r="AI21" s="210" t="s">
        <v>872</v>
      </c>
      <c r="AJ21" s="210" t="s">
        <v>782</v>
      </c>
      <c r="AK21" s="210" t="s">
        <v>782</v>
      </c>
      <c r="AL21" s="214" t="s">
        <v>873</v>
      </c>
      <c r="AM21" s="214" t="s">
        <v>874</v>
      </c>
      <c r="AN21" s="185" t="s">
        <v>875</v>
      </c>
      <c r="AO21" s="185" t="s">
        <v>876</v>
      </c>
      <c r="AP21" s="185" t="s">
        <v>877</v>
      </c>
      <c r="AQ21" s="186">
        <v>45266</v>
      </c>
      <c r="AR21" s="187" t="s">
        <v>352</v>
      </c>
      <c r="AS21" s="188" t="s">
        <v>878</v>
      </c>
      <c r="AT21" s="189"/>
      <c r="AU21" s="190"/>
      <c r="AV21" s="191"/>
      <c r="AW21" s="189"/>
      <c r="AX21" s="187"/>
      <c r="AY21" s="188"/>
      <c r="AZ21" s="189"/>
      <c r="BA21" s="190"/>
      <c r="BB21" s="191"/>
      <c r="BC21" s="189"/>
      <c r="BD21" s="187"/>
      <c r="BE21" s="188"/>
      <c r="BF21" s="189"/>
      <c r="BG21" s="190"/>
      <c r="BH21" s="191"/>
      <c r="BI21" s="189"/>
      <c r="BJ21" s="187"/>
      <c r="BK21" s="188"/>
      <c r="BL21" s="189"/>
      <c r="BM21" s="190"/>
      <c r="BN21" s="191"/>
      <c r="BO21" s="189"/>
      <c r="BP21" s="187"/>
      <c r="BQ21" s="188"/>
      <c r="BR21" s="189"/>
      <c r="BS21" s="190"/>
      <c r="BT21" s="191"/>
      <c r="BU21" s="189"/>
      <c r="BV21" s="187"/>
      <c r="BW21" s="188"/>
      <c r="BX21" s="189"/>
      <c r="BY21" s="190"/>
      <c r="BZ21" s="192"/>
      <c r="CA21" s="2">
        <f t="shared" si="0"/>
        <v>33</v>
      </c>
      <c r="CB21" s="51" t="s">
        <v>726</v>
      </c>
      <c r="CC21" s="51" t="s">
        <v>727</v>
      </c>
      <c r="CD21" s="51" t="s">
        <v>610</v>
      </c>
      <c r="CE21" s="51" t="s">
        <v>632</v>
      </c>
      <c r="CF21" s="51" t="s">
        <v>605</v>
      </c>
      <c r="CG21" s="51" t="s">
        <v>605</v>
      </c>
      <c r="CH21" s="51" t="s">
        <v>627</v>
      </c>
      <c r="CI21" s="51" t="s">
        <v>605</v>
      </c>
      <c r="CJ21" s="51" t="s">
        <v>632</v>
      </c>
      <c r="CK21" s="51"/>
      <c r="CL21" s="51" t="s">
        <v>632</v>
      </c>
      <c r="CM21" s="51" t="s">
        <v>638</v>
      </c>
      <c r="CN21" s="51" t="s">
        <v>632</v>
      </c>
      <c r="CO21" s="51" t="s">
        <v>632</v>
      </c>
      <c r="CP21" s="51" t="s">
        <v>632</v>
      </c>
      <c r="CQ21" s="51" t="s">
        <v>632</v>
      </c>
      <c r="CR21" s="51" t="s">
        <v>647</v>
      </c>
      <c r="CS21" s="51" t="s">
        <v>632</v>
      </c>
      <c r="CT21" s="51" t="s">
        <v>632</v>
      </c>
      <c r="CU21" s="51" t="s">
        <v>632</v>
      </c>
      <c r="CV21" s="51" t="s">
        <v>632</v>
      </c>
      <c r="CW21" s="51" t="s">
        <v>632</v>
      </c>
      <c r="CX21" s="51" t="s">
        <v>632</v>
      </c>
      <c r="CZ21" s="174" t="str">
        <f t="shared" si="1"/>
        <v>Corrupción</v>
      </c>
      <c r="DA21" s="282" t="str">
        <f t="shared" si="2"/>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DB21" s="282"/>
      <c r="DC21" s="282"/>
      <c r="DD21" s="282"/>
      <c r="DE21" s="282"/>
      <c r="DF21" s="282"/>
      <c r="DG21" s="282"/>
      <c r="DH21" s="174" t="str">
        <f t="shared" si="3"/>
        <v>Extremo</v>
      </c>
      <c r="DI21" s="174" t="str">
        <f t="shared" si="4"/>
        <v>Extremo</v>
      </c>
      <c r="DK21" s="170" t="e">
        <f>SUM(LEN(#REF!)-LEN(SUBSTITUTE(#REF!,"- Preventivo","")))/LEN("- Preventivo")</f>
        <v>#REF!</v>
      </c>
      <c r="DL21" s="170" t="e">
        <f t="shared" si="5"/>
        <v>#REF!</v>
      </c>
      <c r="DM21" s="170" t="e">
        <f>SUM(LEN(#REF!)-LEN(SUBSTITUTE(#REF!,"- Detectivo","")))/LEN("- Detectivo")</f>
        <v>#REF!</v>
      </c>
      <c r="DN21" s="170" t="e">
        <f t="shared" si="6"/>
        <v>#REF!</v>
      </c>
      <c r="DO21" s="170" t="e">
        <f>SUM(LEN(#REF!)-LEN(SUBSTITUTE(#REF!,"- Correctivo","")))/LEN("- Correctivo")</f>
        <v>#REF!</v>
      </c>
      <c r="DP21" s="170" t="e">
        <f t="shared" si="7"/>
        <v>#REF!</v>
      </c>
      <c r="DQ21" s="170" t="e">
        <f t="shared" si="19"/>
        <v>#REF!</v>
      </c>
      <c r="DR21" s="170" t="e">
        <f t="shared" si="8"/>
        <v>#REF!</v>
      </c>
      <c r="DS21" s="170" t="e">
        <f>SUM(LEN(#REF!)-LEN(SUBSTITUTE(#REF!,"- Documentado","")))/LEN("- Documentado")</f>
        <v>#REF!</v>
      </c>
      <c r="DT21" s="170" t="e">
        <f>SUM(LEN(#REF!)-LEN(SUBSTITUTE(#REF!,"- Documentado","")))/LEN("- Documentado")</f>
        <v>#REF!</v>
      </c>
      <c r="DU21" s="170" t="e">
        <f t="shared" si="9"/>
        <v>#REF!</v>
      </c>
      <c r="DV21" s="170" t="e">
        <f>SUM(LEN(#REF!)-LEN(SUBSTITUTE(#REF!,"- Continua","")))/LEN("- Continua")</f>
        <v>#REF!</v>
      </c>
      <c r="DW21" s="170" t="e">
        <f>SUM(LEN(#REF!)-LEN(SUBSTITUTE(#REF!,"- Continua","")))/LEN("- Continua")</f>
        <v>#REF!</v>
      </c>
      <c r="DX21" s="170" t="e">
        <f t="shared" si="10"/>
        <v>#REF!</v>
      </c>
      <c r="DY21" s="170" t="e">
        <f>SUM(LEN(#REF!)-LEN(SUBSTITUTE(#REF!,"- Con registro","")))/LEN("- Con registro")</f>
        <v>#REF!</v>
      </c>
      <c r="DZ21" s="170" t="e">
        <f>SUM(LEN(#REF!)-LEN(SUBSTITUTE(#REF!,"- Con registro","")))/LEN("- Con registro")</f>
        <v>#REF!</v>
      </c>
      <c r="EA21" s="170" t="e">
        <f t="shared" si="11"/>
        <v>#REF!</v>
      </c>
      <c r="EB21" s="173" t="e">
        <f t="shared" si="20"/>
        <v>#REF!</v>
      </c>
      <c r="EC21" s="173" t="e">
        <f t="shared" si="21"/>
        <v>#REF!</v>
      </c>
      <c r="ED21" s="215" t="e">
        <f t="shared" si="22"/>
        <v>#REF!</v>
      </c>
      <c r="EE21" s="283" t="e">
        <f t="shared" si="23"/>
        <v>#REF!</v>
      </c>
      <c r="EF21" s="283"/>
      <c r="EG21" s="283"/>
      <c r="EH21" s="283"/>
      <c r="EI21" s="283"/>
      <c r="EJ21" s="283"/>
      <c r="EK21" s="283"/>
      <c r="EL21" s="283"/>
      <c r="EM21" s="283"/>
      <c r="EN21" s="283"/>
      <c r="EP21" s="201">
        <f t="shared" si="24"/>
        <v>45266</v>
      </c>
      <c r="EQ21" s="202">
        <f t="shared" si="25"/>
        <v>45320</v>
      </c>
      <c r="ER21" s="170" t="str">
        <f t="shared" si="26"/>
        <v>Riesgos</v>
      </c>
      <c r="ES21" s="170" t="str">
        <f t="shared" si="16"/>
        <v>ID_-: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v>
      </c>
      <c r="ET21" s="170" t="str">
        <f t="shared" si="17"/>
        <v>Ajuste en Identificación del riesgo
Tratamiento del riesgo en el Mapa de riesgos de Fortalecimiento de la Gestión Pública</v>
      </c>
      <c r="EU21" s="170" t="str">
        <f t="shared" si="18"/>
        <v>Solicitud de cambio realizada y aprobada por la Dirección Distrital de Archivo de Bogotá a través del Aplicativo DARUMA</v>
      </c>
    </row>
    <row r="22" spans="1:151" ht="399.95" customHeight="1" x14ac:dyDescent="0.2">
      <c r="A22" s="206" t="s">
        <v>527</v>
      </c>
      <c r="B22" s="185" t="s">
        <v>848</v>
      </c>
      <c r="C22" s="185" t="s">
        <v>528</v>
      </c>
      <c r="D22" s="206" t="s">
        <v>596</v>
      </c>
      <c r="E22" s="207" t="s">
        <v>38</v>
      </c>
      <c r="F22" s="185" t="s">
        <v>533</v>
      </c>
      <c r="G22" s="207" t="s">
        <v>782</v>
      </c>
      <c r="H22" s="207" t="s">
        <v>782</v>
      </c>
      <c r="I22" s="176" t="s">
        <v>879</v>
      </c>
      <c r="J22" s="206" t="s">
        <v>63</v>
      </c>
      <c r="K22" s="207" t="s">
        <v>338</v>
      </c>
      <c r="L22" s="185" t="s">
        <v>251</v>
      </c>
      <c r="M22" s="191" t="s">
        <v>880</v>
      </c>
      <c r="N22" s="185" t="s">
        <v>881</v>
      </c>
      <c r="O22" s="185" t="s">
        <v>448</v>
      </c>
      <c r="P22" s="185" t="s">
        <v>344</v>
      </c>
      <c r="Q22" s="185" t="s">
        <v>332</v>
      </c>
      <c r="R22" s="185" t="s">
        <v>407</v>
      </c>
      <c r="S22" s="185" t="s">
        <v>598</v>
      </c>
      <c r="T22" s="185" t="s">
        <v>821</v>
      </c>
      <c r="U22" s="208" t="s">
        <v>316</v>
      </c>
      <c r="V22" s="209">
        <v>0.2</v>
      </c>
      <c r="W22" s="208" t="s">
        <v>77</v>
      </c>
      <c r="X22" s="209">
        <v>0.8</v>
      </c>
      <c r="Y22" s="66" t="s">
        <v>272</v>
      </c>
      <c r="Z22" s="185" t="s">
        <v>882</v>
      </c>
      <c r="AA22" s="208" t="s">
        <v>316</v>
      </c>
      <c r="AB22" s="213">
        <v>3.5279999999999992E-2</v>
      </c>
      <c r="AC22" s="208" t="s">
        <v>77</v>
      </c>
      <c r="AD22" s="213">
        <v>0.8</v>
      </c>
      <c r="AE22" s="66" t="s">
        <v>272</v>
      </c>
      <c r="AF22" s="185" t="s">
        <v>389</v>
      </c>
      <c r="AG22" s="206" t="s">
        <v>340</v>
      </c>
      <c r="AH22" s="185" t="s">
        <v>883</v>
      </c>
      <c r="AI22" s="185" t="s">
        <v>884</v>
      </c>
      <c r="AJ22" s="185" t="s">
        <v>782</v>
      </c>
      <c r="AK22" s="185" t="s">
        <v>782</v>
      </c>
      <c r="AL22" s="185" t="s">
        <v>885</v>
      </c>
      <c r="AM22" s="185" t="s">
        <v>874</v>
      </c>
      <c r="AN22" s="185" t="s">
        <v>886</v>
      </c>
      <c r="AO22" s="185" t="s">
        <v>887</v>
      </c>
      <c r="AP22" s="185" t="s">
        <v>888</v>
      </c>
      <c r="AQ22" s="186">
        <v>45266</v>
      </c>
      <c r="AR22" s="187" t="s">
        <v>889</v>
      </c>
      <c r="AS22" s="188" t="s">
        <v>890</v>
      </c>
      <c r="AT22" s="189"/>
      <c r="AU22" s="190"/>
      <c r="AV22" s="191"/>
      <c r="AW22" s="189"/>
      <c r="AX22" s="187"/>
      <c r="AY22" s="188"/>
      <c r="AZ22" s="189"/>
      <c r="BA22" s="190"/>
      <c r="BB22" s="191"/>
      <c r="BC22" s="189"/>
      <c r="BD22" s="187"/>
      <c r="BE22" s="188"/>
      <c r="BF22" s="189"/>
      <c r="BG22" s="190"/>
      <c r="BH22" s="191"/>
      <c r="BI22" s="189"/>
      <c r="BJ22" s="187"/>
      <c r="BK22" s="188"/>
      <c r="BL22" s="189"/>
      <c r="BM22" s="190"/>
      <c r="BN22" s="191"/>
      <c r="BO22" s="189"/>
      <c r="BP22" s="187"/>
      <c r="BQ22" s="188"/>
      <c r="BR22" s="189"/>
      <c r="BS22" s="190"/>
      <c r="BT22" s="191"/>
      <c r="BU22" s="189"/>
      <c r="BV22" s="187"/>
      <c r="BW22" s="188"/>
      <c r="BX22" s="189"/>
      <c r="BY22" s="190"/>
      <c r="BZ22" s="192"/>
      <c r="CA22" s="2">
        <f t="shared" si="0"/>
        <v>33</v>
      </c>
      <c r="CB22" s="51" t="s">
        <v>726</v>
      </c>
      <c r="CC22" s="51" t="s">
        <v>727</v>
      </c>
      <c r="CD22" s="51" t="s">
        <v>610</v>
      </c>
      <c r="CE22" s="51" t="s">
        <v>632</v>
      </c>
      <c r="CF22" s="51" t="s">
        <v>605</v>
      </c>
      <c r="CG22" s="51" t="s">
        <v>605</v>
      </c>
      <c r="CH22" s="51" t="s">
        <v>627</v>
      </c>
      <c r="CI22" s="51" t="s">
        <v>605</v>
      </c>
      <c r="CJ22" s="51" t="s">
        <v>632</v>
      </c>
      <c r="CK22" s="51"/>
      <c r="CL22" s="51" t="s">
        <v>632</v>
      </c>
      <c r="CM22" s="51" t="s">
        <v>632</v>
      </c>
      <c r="CN22" s="51" t="s">
        <v>632</v>
      </c>
      <c r="CO22" s="51" t="s">
        <v>632</v>
      </c>
      <c r="CP22" s="51" t="s">
        <v>632</v>
      </c>
      <c r="CQ22" s="51" t="s">
        <v>632</v>
      </c>
      <c r="CR22" s="51" t="s">
        <v>645</v>
      </c>
      <c r="CS22" s="51" t="s">
        <v>632</v>
      </c>
      <c r="CT22" s="51"/>
      <c r="CU22" s="51"/>
      <c r="CV22" s="51"/>
      <c r="CW22" s="51"/>
      <c r="CX22" s="51" t="s">
        <v>632</v>
      </c>
      <c r="CZ22" s="174" t="str">
        <f t="shared" si="1"/>
        <v>Corrupción</v>
      </c>
      <c r="DA22" s="282" t="str">
        <f t="shared" si="2"/>
        <v>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v>
      </c>
      <c r="DB22" s="282"/>
      <c r="DC22" s="282"/>
      <c r="DD22" s="282"/>
      <c r="DE22" s="282"/>
      <c r="DF22" s="282"/>
      <c r="DG22" s="282"/>
      <c r="DH22" s="174" t="str">
        <f t="shared" si="3"/>
        <v>Alto</v>
      </c>
      <c r="DI22" s="174" t="str">
        <f t="shared" si="4"/>
        <v>Alto</v>
      </c>
      <c r="DK22" s="170" t="e">
        <f>SUM(LEN(#REF!)-LEN(SUBSTITUTE(#REF!,"- Preventivo","")))/LEN("- Preventivo")</f>
        <v>#REF!</v>
      </c>
      <c r="DL22" s="170" t="e">
        <f t="shared" si="5"/>
        <v>#REF!</v>
      </c>
      <c r="DM22" s="170" t="e">
        <f>SUM(LEN(#REF!)-LEN(SUBSTITUTE(#REF!,"- Detectivo","")))/LEN("- Detectivo")</f>
        <v>#REF!</v>
      </c>
      <c r="DN22" s="170" t="e">
        <f t="shared" si="6"/>
        <v>#REF!</v>
      </c>
      <c r="DO22" s="170" t="e">
        <f>SUM(LEN(#REF!)-LEN(SUBSTITUTE(#REF!,"- Correctivo","")))/LEN("- Correctivo")</f>
        <v>#REF!</v>
      </c>
      <c r="DP22" s="170" t="e">
        <f t="shared" si="7"/>
        <v>#REF!</v>
      </c>
      <c r="DQ22" s="170" t="e">
        <f t="shared" si="19"/>
        <v>#REF!</v>
      </c>
      <c r="DR22" s="170" t="e">
        <f t="shared" si="8"/>
        <v>#REF!</v>
      </c>
      <c r="DS22" s="170" t="e">
        <f>SUM(LEN(#REF!)-LEN(SUBSTITUTE(#REF!,"- Documentado","")))/LEN("- Documentado")</f>
        <v>#REF!</v>
      </c>
      <c r="DT22" s="170" t="e">
        <f>SUM(LEN(#REF!)-LEN(SUBSTITUTE(#REF!,"- Documentado","")))/LEN("- Documentado")</f>
        <v>#REF!</v>
      </c>
      <c r="DU22" s="170" t="e">
        <f t="shared" si="9"/>
        <v>#REF!</v>
      </c>
      <c r="DV22" s="170" t="e">
        <f>SUM(LEN(#REF!)-LEN(SUBSTITUTE(#REF!,"- Continua","")))/LEN("- Continua")</f>
        <v>#REF!</v>
      </c>
      <c r="DW22" s="170" t="e">
        <f>SUM(LEN(#REF!)-LEN(SUBSTITUTE(#REF!,"- Continua","")))/LEN("- Continua")</f>
        <v>#REF!</v>
      </c>
      <c r="DX22" s="170" t="e">
        <f t="shared" si="10"/>
        <v>#REF!</v>
      </c>
      <c r="DY22" s="170" t="e">
        <f>SUM(LEN(#REF!)-LEN(SUBSTITUTE(#REF!,"- Con registro","")))/LEN("- Con registro")</f>
        <v>#REF!</v>
      </c>
      <c r="DZ22" s="170" t="e">
        <f>SUM(LEN(#REF!)-LEN(SUBSTITUTE(#REF!,"- Con registro","")))/LEN("- Con registro")</f>
        <v>#REF!</v>
      </c>
      <c r="EA22" s="170" t="e">
        <f t="shared" si="11"/>
        <v>#REF!</v>
      </c>
      <c r="EB22" s="173" t="e">
        <f t="shared" si="20"/>
        <v>#REF!</v>
      </c>
      <c r="EC22" s="173" t="e">
        <f t="shared" si="21"/>
        <v>#REF!</v>
      </c>
      <c r="ED22" s="215" t="e">
        <f t="shared" si="22"/>
        <v>#REF!</v>
      </c>
      <c r="EE22" s="283" t="e">
        <f t="shared" si="23"/>
        <v>#REF!</v>
      </c>
      <c r="EF22" s="283"/>
      <c r="EG22" s="283"/>
      <c r="EH22" s="283"/>
      <c r="EI22" s="283"/>
      <c r="EJ22" s="283"/>
      <c r="EK22" s="283"/>
      <c r="EL22" s="283"/>
      <c r="EM22" s="283"/>
      <c r="EN22" s="283"/>
      <c r="EP22" s="201">
        <f t="shared" si="24"/>
        <v>45266</v>
      </c>
      <c r="EQ22" s="202">
        <f t="shared" si="25"/>
        <v>45320</v>
      </c>
      <c r="ER22" s="170" t="str">
        <f t="shared" si="26"/>
        <v>Riesgos</v>
      </c>
      <c r="ES22" s="170" t="str">
        <f t="shared" si="16"/>
        <v>ID_-: Posibilidad de afectación reputacional por sanción de un ente de control u otro ente regulador en materia disciplinaria, debido a decisiones ajustadas a intereses propios o de terceros con la modificación y/o ocultamiento de datos para la emisión de conceptos técnicos de revisión y evaluación de TRD y TVD de la Subdirección del Sistema Distrital de Archivos a cambio de dádivas</v>
      </c>
      <c r="ET22" s="170" t="str">
        <f t="shared" si="17"/>
        <v>Ajuste en Identificación del riesgo
Establecimiento de controles
Evaluación de controles
Tratamiento del riesgo en el Mapa de riesgos de Fortalecimiento de la Gestión Pública</v>
      </c>
      <c r="EU22" s="170" t="str">
        <f t="shared" si="18"/>
        <v>Solicitud de cambio realizada y aprobada por la Dirección Distrital de Archivo de Bogotá a través del Aplicativo DARUMA</v>
      </c>
    </row>
    <row r="23" spans="1:151" ht="399.95" customHeight="1" x14ac:dyDescent="0.2">
      <c r="A23" s="206" t="s">
        <v>527</v>
      </c>
      <c r="B23" s="185" t="s">
        <v>848</v>
      </c>
      <c r="C23" s="185" t="s">
        <v>528</v>
      </c>
      <c r="D23" s="206" t="s">
        <v>596</v>
      </c>
      <c r="E23" s="207" t="s">
        <v>38</v>
      </c>
      <c r="F23" s="185" t="s">
        <v>529</v>
      </c>
      <c r="G23" s="207" t="s">
        <v>782</v>
      </c>
      <c r="H23" s="207" t="s">
        <v>782</v>
      </c>
      <c r="I23" s="176" t="s">
        <v>442</v>
      </c>
      <c r="J23" s="206" t="s">
        <v>35</v>
      </c>
      <c r="K23" s="207" t="s">
        <v>341</v>
      </c>
      <c r="L23" s="185" t="s">
        <v>251</v>
      </c>
      <c r="M23" s="191" t="s">
        <v>891</v>
      </c>
      <c r="N23" s="185" t="s">
        <v>892</v>
      </c>
      <c r="O23" s="185" t="s">
        <v>443</v>
      </c>
      <c r="P23" s="185" t="s">
        <v>344</v>
      </c>
      <c r="Q23" s="185" t="s">
        <v>870</v>
      </c>
      <c r="R23" s="185" t="s">
        <v>407</v>
      </c>
      <c r="S23" s="185" t="s">
        <v>598</v>
      </c>
      <c r="T23" s="210" t="s">
        <v>821</v>
      </c>
      <c r="U23" s="208" t="s">
        <v>318</v>
      </c>
      <c r="V23" s="209">
        <v>0.8</v>
      </c>
      <c r="W23" s="208" t="s">
        <v>101</v>
      </c>
      <c r="X23" s="209">
        <v>0.6</v>
      </c>
      <c r="Y23" s="66" t="s">
        <v>272</v>
      </c>
      <c r="Z23" s="185" t="s">
        <v>893</v>
      </c>
      <c r="AA23" s="208" t="s">
        <v>316</v>
      </c>
      <c r="AB23" s="213">
        <v>4.3912253951999998E-3</v>
      </c>
      <c r="AC23" s="208" t="s">
        <v>121</v>
      </c>
      <c r="AD23" s="213">
        <v>0.25312499999999999</v>
      </c>
      <c r="AE23" s="66" t="s">
        <v>271</v>
      </c>
      <c r="AF23" s="185" t="s">
        <v>346</v>
      </c>
      <c r="AG23" s="206" t="s">
        <v>335</v>
      </c>
      <c r="AH23" s="210" t="s">
        <v>822</v>
      </c>
      <c r="AI23" s="210" t="s">
        <v>822</v>
      </c>
      <c r="AJ23" s="210" t="s">
        <v>782</v>
      </c>
      <c r="AK23" s="210" t="s">
        <v>782</v>
      </c>
      <c r="AL23" s="214" t="s">
        <v>822</v>
      </c>
      <c r="AM23" s="214" t="s">
        <v>822</v>
      </c>
      <c r="AN23" s="185" t="s">
        <v>894</v>
      </c>
      <c r="AO23" s="185" t="s">
        <v>895</v>
      </c>
      <c r="AP23" s="185" t="s">
        <v>896</v>
      </c>
      <c r="AQ23" s="186">
        <v>45266</v>
      </c>
      <c r="AR23" s="187" t="s">
        <v>897</v>
      </c>
      <c r="AS23" s="188" t="s">
        <v>898</v>
      </c>
      <c r="AT23" s="189"/>
      <c r="AU23" s="190"/>
      <c r="AV23" s="191"/>
      <c r="AW23" s="189"/>
      <c r="AX23" s="187"/>
      <c r="AY23" s="188"/>
      <c r="AZ23" s="189"/>
      <c r="BA23" s="190"/>
      <c r="BB23" s="191"/>
      <c r="BC23" s="189"/>
      <c r="BD23" s="187"/>
      <c r="BE23" s="188"/>
      <c r="BF23" s="189"/>
      <c r="BG23" s="190"/>
      <c r="BH23" s="191"/>
      <c r="BI23" s="189"/>
      <c r="BJ23" s="187"/>
      <c r="BK23" s="188"/>
      <c r="BL23" s="189"/>
      <c r="BM23" s="190"/>
      <c r="BN23" s="191"/>
      <c r="BO23" s="189"/>
      <c r="BP23" s="187"/>
      <c r="BQ23" s="188"/>
      <c r="BR23" s="189"/>
      <c r="BS23" s="190"/>
      <c r="BT23" s="191"/>
      <c r="BU23" s="189"/>
      <c r="BV23" s="187"/>
      <c r="BW23" s="188"/>
      <c r="BX23" s="189"/>
      <c r="BY23" s="190"/>
      <c r="BZ23" s="192"/>
      <c r="CA23" s="2">
        <f t="shared" si="0"/>
        <v>33</v>
      </c>
      <c r="CB23" s="51" t="s">
        <v>726</v>
      </c>
      <c r="CC23" s="51" t="s">
        <v>727</v>
      </c>
      <c r="CD23" s="51" t="s">
        <v>610</v>
      </c>
      <c r="CE23" s="51" t="s">
        <v>632</v>
      </c>
      <c r="CF23" s="51" t="s">
        <v>605</v>
      </c>
      <c r="CG23" s="51" t="s">
        <v>605</v>
      </c>
      <c r="CH23" s="51" t="s">
        <v>627</v>
      </c>
      <c r="CI23" s="51" t="s">
        <v>605</v>
      </c>
      <c r="CJ23" s="51" t="s">
        <v>632</v>
      </c>
      <c r="CK23" s="51"/>
      <c r="CL23" s="51" t="s">
        <v>632</v>
      </c>
      <c r="CM23" s="51" t="s">
        <v>638</v>
      </c>
      <c r="CN23" s="51" t="s">
        <v>632</v>
      </c>
      <c r="CO23" s="51" t="s">
        <v>632</v>
      </c>
      <c r="CP23" s="51" t="s">
        <v>632</v>
      </c>
      <c r="CQ23" s="51" t="s">
        <v>632</v>
      </c>
      <c r="CR23" s="51" t="s">
        <v>647</v>
      </c>
      <c r="CS23" s="51" t="s">
        <v>632</v>
      </c>
      <c r="CT23" s="51" t="s">
        <v>632</v>
      </c>
      <c r="CU23" s="51" t="s">
        <v>632</v>
      </c>
      <c r="CV23" s="51" t="s">
        <v>632</v>
      </c>
      <c r="CW23" s="51" t="s">
        <v>632</v>
      </c>
      <c r="CX23" s="51" t="s">
        <v>632</v>
      </c>
      <c r="CZ23" s="174" t="str">
        <f t="shared" si="1"/>
        <v>Gestión de procesos</v>
      </c>
      <c r="DA23" s="282" t="str">
        <f t="shared" si="2"/>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DB23" s="282"/>
      <c r="DC23" s="282"/>
      <c r="DD23" s="282"/>
      <c r="DE23" s="282"/>
      <c r="DF23" s="282"/>
      <c r="DG23" s="282"/>
      <c r="DH23" s="174" t="str">
        <f t="shared" si="3"/>
        <v>Alto</v>
      </c>
      <c r="DI23" s="174" t="str">
        <f t="shared" si="4"/>
        <v>Bajo</v>
      </c>
      <c r="DK23" s="170" t="e">
        <f>SUM(LEN(#REF!)-LEN(SUBSTITUTE(#REF!,"- Preventivo","")))/LEN("- Preventivo")</f>
        <v>#REF!</v>
      </c>
      <c r="DL23" s="170" t="e">
        <f t="shared" si="5"/>
        <v>#REF!</v>
      </c>
      <c r="DM23" s="170" t="e">
        <f>SUM(LEN(#REF!)-LEN(SUBSTITUTE(#REF!,"- Detectivo","")))/LEN("- Detectivo")</f>
        <v>#REF!</v>
      </c>
      <c r="DN23" s="170" t="e">
        <f t="shared" si="6"/>
        <v>#REF!</v>
      </c>
      <c r="DO23" s="170" t="e">
        <f>SUM(LEN(#REF!)-LEN(SUBSTITUTE(#REF!,"- Correctivo","")))/LEN("- Correctivo")</f>
        <v>#REF!</v>
      </c>
      <c r="DP23" s="170" t="e">
        <f t="shared" si="7"/>
        <v>#REF!</v>
      </c>
      <c r="DQ23" s="170" t="e">
        <f t="shared" si="19"/>
        <v>#REF!</v>
      </c>
      <c r="DR23" s="170" t="e">
        <f t="shared" si="8"/>
        <v>#REF!</v>
      </c>
      <c r="DS23" s="170" t="e">
        <f>SUM(LEN(#REF!)-LEN(SUBSTITUTE(#REF!,"- Documentado","")))/LEN("- Documentado")</f>
        <v>#REF!</v>
      </c>
      <c r="DT23" s="170" t="e">
        <f>SUM(LEN(#REF!)-LEN(SUBSTITUTE(#REF!,"- Documentado","")))/LEN("- Documentado")</f>
        <v>#REF!</v>
      </c>
      <c r="DU23" s="170" t="e">
        <f t="shared" si="9"/>
        <v>#REF!</v>
      </c>
      <c r="DV23" s="170" t="e">
        <f>SUM(LEN(#REF!)-LEN(SUBSTITUTE(#REF!,"- Continua","")))/LEN("- Continua")</f>
        <v>#REF!</v>
      </c>
      <c r="DW23" s="170" t="e">
        <f>SUM(LEN(#REF!)-LEN(SUBSTITUTE(#REF!,"- Continua","")))/LEN("- Continua")</f>
        <v>#REF!</v>
      </c>
      <c r="DX23" s="170" t="e">
        <f t="shared" si="10"/>
        <v>#REF!</v>
      </c>
      <c r="DY23" s="170" t="e">
        <f>SUM(LEN(#REF!)-LEN(SUBSTITUTE(#REF!,"- Con registro","")))/LEN("- Con registro")</f>
        <v>#REF!</v>
      </c>
      <c r="DZ23" s="170" t="e">
        <f>SUM(LEN(#REF!)-LEN(SUBSTITUTE(#REF!,"- Con registro","")))/LEN("- Con registro")</f>
        <v>#REF!</v>
      </c>
      <c r="EA23" s="170" t="e">
        <f t="shared" si="11"/>
        <v>#REF!</v>
      </c>
      <c r="EB23" s="173" t="e">
        <f t="shared" si="20"/>
        <v>#REF!</v>
      </c>
      <c r="EC23" s="173" t="e">
        <f t="shared" si="21"/>
        <v>#REF!</v>
      </c>
      <c r="ED23" s="215" t="e">
        <f t="shared" si="22"/>
        <v>#REF!</v>
      </c>
      <c r="EE23" s="283" t="e">
        <f t="shared" si="23"/>
        <v>#REF!</v>
      </c>
      <c r="EF23" s="283"/>
      <c r="EG23" s="283"/>
      <c r="EH23" s="283"/>
      <c r="EI23" s="283"/>
      <c r="EJ23" s="283"/>
      <c r="EK23" s="283"/>
      <c r="EL23" s="283"/>
      <c r="EM23" s="283"/>
      <c r="EN23" s="283"/>
      <c r="EP23" s="201">
        <f t="shared" si="24"/>
        <v>45266</v>
      </c>
      <c r="EQ23" s="202">
        <f t="shared" si="25"/>
        <v>45320</v>
      </c>
      <c r="ER23" s="170" t="str">
        <f t="shared" si="26"/>
        <v>Riesgos</v>
      </c>
      <c r="ES23" s="170" t="str">
        <f t="shared" si="16"/>
        <v>ID_-: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v>
      </c>
      <c r="ET23" s="170" t="str">
        <f t="shared" si="17"/>
        <v>Ajuste en Identificación del riesgo
Análisis antes de controles
Establecimiento de controles
 en el Mapa de riesgos de Fortalecimiento de la Gestión Pública</v>
      </c>
      <c r="EU23" s="170" t="str">
        <f t="shared" si="18"/>
        <v>Solicitud de cambio realizada y aprobada por la Dirección Distrital de Archivo de Bogotá a través del Aplicativo DARUMA</v>
      </c>
    </row>
    <row r="24" spans="1:151" ht="399.95" customHeight="1" x14ac:dyDescent="0.2">
      <c r="A24" s="206" t="s">
        <v>527</v>
      </c>
      <c r="B24" s="185" t="s">
        <v>848</v>
      </c>
      <c r="C24" s="185" t="s">
        <v>528</v>
      </c>
      <c r="D24" s="206" t="s">
        <v>596</v>
      </c>
      <c r="E24" s="207" t="s">
        <v>38</v>
      </c>
      <c r="F24" s="185" t="s">
        <v>531</v>
      </c>
      <c r="G24" s="207" t="s">
        <v>782</v>
      </c>
      <c r="H24" s="207" t="s">
        <v>782</v>
      </c>
      <c r="I24" s="176" t="s">
        <v>444</v>
      </c>
      <c r="J24" s="206" t="s">
        <v>35</v>
      </c>
      <c r="K24" s="207" t="s">
        <v>341</v>
      </c>
      <c r="L24" s="211" t="s">
        <v>251</v>
      </c>
      <c r="M24" s="191" t="s">
        <v>899</v>
      </c>
      <c r="N24" s="185" t="s">
        <v>900</v>
      </c>
      <c r="O24" s="185" t="s">
        <v>901</v>
      </c>
      <c r="P24" s="185" t="s">
        <v>344</v>
      </c>
      <c r="Q24" s="185" t="s">
        <v>532</v>
      </c>
      <c r="R24" s="185" t="s">
        <v>339</v>
      </c>
      <c r="S24" s="185" t="s">
        <v>598</v>
      </c>
      <c r="T24" s="185" t="s">
        <v>821</v>
      </c>
      <c r="U24" s="208" t="s">
        <v>317</v>
      </c>
      <c r="V24" s="209">
        <v>0.6</v>
      </c>
      <c r="W24" s="208" t="s">
        <v>121</v>
      </c>
      <c r="X24" s="209">
        <v>0.4</v>
      </c>
      <c r="Y24" s="66" t="s">
        <v>84</v>
      </c>
      <c r="Z24" s="185" t="s">
        <v>902</v>
      </c>
      <c r="AA24" s="208" t="s">
        <v>316</v>
      </c>
      <c r="AB24" s="213">
        <v>0.1512</v>
      </c>
      <c r="AC24" s="208" t="s">
        <v>121</v>
      </c>
      <c r="AD24" s="213">
        <v>0.22500000000000003</v>
      </c>
      <c r="AE24" s="66" t="s">
        <v>271</v>
      </c>
      <c r="AF24" s="185" t="s">
        <v>530</v>
      </c>
      <c r="AG24" s="206" t="s">
        <v>335</v>
      </c>
      <c r="AH24" s="185" t="s">
        <v>822</v>
      </c>
      <c r="AI24" s="185" t="s">
        <v>822</v>
      </c>
      <c r="AJ24" s="185" t="s">
        <v>782</v>
      </c>
      <c r="AK24" s="185" t="s">
        <v>782</v>
      </c>
      <c r="AL24" s="185" t="s">
        <v>822</v>
      </c>
      <c r="AM24" s="185" t="s">
        <v>822</v>
      </c>
      <c r="AN24" s="185" t="s">
        <v>903</v>
      </c>
      <c r="AO24" s="185" t="s">
        <v>904</v>
      </c>
      <c r="AP24" s="185" t="s">
        <v>905</v>
      </c>
      <c r="AQ24" s="186">
        <v>45266</v>
      </c>
      <c r="AR24" s="187" t="s">
        <v>337</v>
      </c>
      <c r="AS24" s="188" t="s">
        <v>906</v>
      </c>
      <c r="AT24" s="189"/>
      <c r="AU24" s="190"/>
      <c r="AV24" s="191"/>
      <c r="AW24" s="189"/>
      <c r="AX24" s="187"/>
      <c r="AY24" s="188"/>
      <c r="AZ24" s="189"/>
      <c r="BA24" s="190"/>
      <c r="BB24" s="191"/>
      <c r="BC24" s="189"/>
      <c r="BD24" s="187"/>
      <c r="BE24" s="188"/>
      <c r="BF24" s="189"/>
      <c r="BG24" s="190"/>
      <c r="BH24" s="191"/>
      <c r="BI24" s="189"/>
      <c r="BJ24" s="187"/>
      <c r="BK24" s="188"/>
      <c r="BL24" s="189"/>
      <c r="BM24" s="190"/>
      <c r="BN24" s="191"/>
      <c r="BO24" s="189"/>
      <c r="BP24" s="187"/>
      <c r="BQ24" s="188"/>
      <c r="BR24" s="189"/>
      <c r="BS24" s="190"/>
      <c r="BT24" s="191"/>
      <c r="BU24" s="189"/>
      <c r="BV24" s="187"/>
      <c r="BW24" s="188"/>
      <c r="BX24" s="189"/>
      <c r="BY24" s="190"/>
      <c r="BZ24" s="192"/>
      <c r="CA24" s="2">
        <f t="shared" si="0"/>
        <v>33</v>
      </c>
      <c r="CB24" s="51" t="s">
        <v>728</v>
      </c>
      <c r="CC24" s="51" t="s">
        <v>729</v>
      </c>
      <c r="CD24" s="51" t="s">
        <v>610</v>
      </c>
      <c r="CE24" s="51" t="s">
        <v>607</v>
      </c>
      <c r="CF24" s="51" t="s">
        <v>605</v>
      </c>
      <c r="CG24" s="51" t="s">
        <v>605</v>
      </c>
      <c r="CH24" s="51" t="s">
        <v>627</v>
      </c>
      <c r="CI24" s="51" t="s">
        <v>605</v>
      </c>
      <c r="CJ24" s="51" t="s">
        <v>632</v>
      </c>
      <c r="CK24" s="51"/>
      <c r="CL24" s="51" t="s">
        <v>632</v>
      </c>
      <c r="CM24" s="51" t="s">
        <v>632</v>
      </c>
      <c r="CN24" s="51" t="s">
        <v>632</v>
      </c>
      <c r="CO24" s="51" t="s">
        <v>632</v>
      </c>
      <c r="CP24" s="51" t="s">
        <v>632</v>
      </c>
      <c r="CQ24" s="51" t="s">
        <v>632</v>
      </c>
      <c r="CR24" s="51" t="s">
        <v>645</v>
      </c>
      <c r="CS24" s="51" t="s">
        <v>632</v>
      </c>
      <c r="CT24" s="51" t="s">
        <v>632</v>
      </c>
      <c r="CU24" s="51" t="s">
        <v>632</v>
      </c>
      <c r="CV24" s="51" t="s">
        <v>632</v>
      </c>
      <c r="CW24" s="51" t="s">
        <v>632</v>
      </c>
      <c r="CX24" s="51" t="s">
        <v>632</v>
      </c>
      <c r="CZ24" s="174" t="str">
        <f t="shared" si="1"/>
        <v>Gestión de procesos</v>
      </c>
      <c r="DA24" s="282" t="str">
        <f t="shared" si="2"/>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DB24" s="282"/>
      <c r="DC24" s="282"/>
      <c r="DD24" s="282"/>
      <c r="DE24" s="282"/>
      <c r="DF24" s="282"/>
      <c r="DG24" s="282"/>
      <c r="DH24" s="174" t="str">
        <f t="shared" si="3"/>
        <v>Moderado</v>
      </c>
      <c r="DI24" s="174" t="str">
        <f t="shared" si="4"/>
        <v>Bajo</v>
      </c>
      <c r="DK24" s="170" t="e">
        <f>SUM(LEN(#REF!)-LEN(SUBSTITUTE(#REF!,"- Preventivo","")))/LEN("- Preventivo")</f>
        <v>#REF!</v>
      </c>
      <c r="DL24" s="170" t="e">
        <f t="shared" si="5"/>
        <v>#REF!</v>
      </c>
      <c r="DM24" s="170" t="e">
        <f>SUM(LEN(#REF!)-LEN(SUBSTITUTE(#REF!,"- Detectivo","")))/LEN("- Detectivo")</f>
        <v>#REF!</v>
      </c>
      <c r="DN24" s="170" t="e">
        <f t="shared" si="6"/>
        <v>#REF!</v>
      </c>
      <c r="DO24" s="170" t="e">
        <f>SUM(LEN(#REF!)-LEN(SUBSTITUTE(#REF!,"- Correctivo","")))/LEN("- Correctivo")</f>
        <v>#REF!</v>
      </c>
      <c r="DP24" s="170" t="e">
        <f t="shared" si="7"/>
        <v>#REF!</v>
      </c>
      <c r="DQ24" s="170" t="e">
        <f t="shared" si="19"/>
        <v>#REF!</v>
      </c>
      <c r="DR24" s="170" t="e">
        <f t="shared" si="8"/>
        <v>#REF!</v>
      </c>
      <c r="DS24" s="170" t="e">
        <f>SUM(LEN(#REF!)-LEN(SUBSTITUTE(#REF!,"- Documentado","")))/LEN("- Documentado")</f>
        <v>#REF!</v>
      </c>
      <c r="DT24" s="170" t="e">
        <f>SUM(LEN(#REF!)-LEN(SUBSTITUTE(#REF!,"- Documentado","")))/LEN("- Documentado")</f>
        <v>#REF!</v>
      </c>
      <c r="DU24" s="170" t="e">
        <f t="shared" si="9"/>
        <v>#REF!</v>
      </c>
      <c r="DV24" s="170" t="e">
        <f>SUM(LEN(#REF!)-LEN(SUBSTITUTE(#REF!,"- Continua","")))/LEN("- Continua")</f>
        <v>#REF!</v>
      </c>
      <c r="DW24" s="170" t="e">
        <f>SUM(LEN(#REF!)-LEN(SUBSTITUTE(#REF!,"- Continua","")))/LEN("- Continua")</f>
        <v>#REF!</v>
      </c>
      <c r="DX24" s="170" t="e">
        <f t="shared" si="10"/>
        <v>#REF!</v>
      </c>
      <c r="DY24" s="170" t="e">
        <f>SUM(LEN(#REF!)-LEN(SUBSTITUTE(#REF!,"- Con registro","")))/LEN("- Con registro")</f>
        <v>#REF!</v>
      </c>
      <c r="DZ24" s="170" t="e">
        <f>SUM(LEN(#REF!)-LEN(SUBSTITUTE(#REF!,"- Con registro","")))/LEN("- Con registro")</f>
        <v>#REF!</v>
      </c>
      <c r="EA24" s="170" t="e">
        <f t="shared" si="11"/>
        <v>#REF!</v>
      </c>
      <c r="EB24" s="173" t="e">
        <f t="shared" si="20"/>
        <v>#REF!</v>
      </c>
      <c r="EC24" s="173" t="e">
        <f t="shared" si="21"/>
        <v>#REF!</v>
      </c>
      <c r="ED24" s="215" t="e">
        <f t="shared" si="22"/>
        <v>#REF!</v>
      </c>
      <c r="EE24" s="283" t="e">
        <f t="shared" si="23"/>
        <v>#REF!</v>
      </c>
      <c r="EF24" s="283"/>
      <c r="EG24" s="283"/>
      <c r="EH24" s="283"/>
      <c r="EI24" s="283"/>
      <c r="EJ24" s="283"/>
      <c r="EK24" s="283"/>
      <c r="EL24" s="283"/>
      <c r="EM24" s="283"/>
      <c r="EN24" s="283"/>
      <c r="EP24" s="201">
        <f t="shared" si="24"/>
        <v>45266</v>
      </c>
      <c r="EQ24" s="202">
        <f t="shared" si="25"/>
        <v>45320</v>
      </c>
      <c r="ER24" s="170" t="str">
        <f t="shared" si="26"/>
        <v>Riesgos</v>
      </c>
      <c r="ES24" s="170" t="str">
        <f t="shared" si="16"/>
        <v>ID_-: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v>
      </c>
      <c r="ET24" s="170" t="str">
        <f t="shared" si="17"/>
        <v>Ajuste en Identificación del riesgo
 en el Mapa de riesgos de Fortalecimiento de la Gestión Pública</v>
      </c>
      <c r="EU24" s="170" t="str">
        <f t="shared" si="18"/>
        <v>Solicitud de cambio realizada y aprobada por la Dirección Distrital de Archivo de Bogotá a través del Aplicativo DARUMA</v>
      </c>
    </row>
    <row r="25" spans="1:151" ht="399.95" customHeight="1" x14ac:dyDescent="0.2">
      <c r="A25" s="206" t="s">
        <v>527</v>
      </c>
      <c r="B25" s="185" t="s">
        <v>848</v>
      </c>
      <c r="C25" s="185" t="s">
        <v>528</v>
      </c>
      <c r="D25" s="206" t="s">
        <v>596</v>
      </c>
      <c r="E25" s="207" t="s">
        <v>38</v>
      </c>
      <c r="F25" s="185" t="s">
        <v>907</v>
      </c>
      <c r="G25" s="207" t="s">
        <v>782</v>
      </c>
      <c r="H25" s="207" t="s">
        <v>782</v>
      </c>
      <c r="I25" s="176" t="s">
        <v>908</v>
      </c>
      <c r="J25" s="206" t="s">
        <v>35</v>
      </c>
      <c r="K25" s="207" t="s">
        <v>341</v>
      </c>
      <c r="L25" s="211" t="s">
        <v>251</v>
      </c>
      <c r="M25" s="191" t="s">
        <v>909</v>
      </c>
      <c r="N25" s="185" t="s">
        <v>910</v>
      </c>
      <c r="O25" s="185" t="s">
        <v>911</v>
      </c>
      <c r="P25" s="185" t="s">
        <v>344</v>
      </c>
      <c r="Q25" s="185" t="s">
        <v>912</v>
      </c>
      <c r="R25" s="185" t="s">
        <v>407</v>
      </c>
      <c r="S25" s="185" t="s">
        <v>598</v>
      </c>
      <c r="T25" s="185" t="s">
        <v>821</v>
      </c>
      <c r="U25" s="208" t="s">
        <v>317</v>
      </c>
      <c r="V25" s="209">
        <v>0.6</v>
      </c>
      <c r="W25" s="208" t="s">
        <v>121</v>
      </c>
      <c r="X25" s="209">
        <v>0.4</v>
      </c>
      <c r="Y25" s="66" t="s">
        <v>84</v>
      </c>
      <c r="Z25" s="185" t="s">
        <v>913</v>
      </c>
      <c r="AA25" s="208" t="s">
        <v>316</v>
      </c>
      <c r="AB25" s="213">
        <v>8.2994159969279992E-4</v>
      </c>
      <c r="AC25" s="208" t="s">
        <v>121</v>
      </c>
      <c r="AD25" s="213">
        <v>0.22500000000000003</v>
      </c>
      <c r="AE25" s="66" t="s">
        <v>271</v>
      </c>
      <c r="AF25" s="185" t="s">
        <v>530</v>
      </c>
      <c r="AG25" s="206" t="s">
        <v>335</v>
      </c>
      <c r="AH25" s="185" t="s">
        <v>822</v>
      </c>
      <c r="AI25" s="185" t="s">
        <v>822</v>
      </c>
      <c r="AJ25" s="185" t="s">
        <v>782</v>
      </c>
      <c r="AK25" s="185" t="s">
        <v>782</v>
      </c>
      <c r="AL25" s="185" t="s">
        <v>822</v>
      </c>
      <c r="AM25" s="185" t="s">
        <v>822</v>
      </c>
      <c r="AN25" s="185" t="s">
        <v>914</v>
      </c>
      <c r="AO25" s="185" t="s">
        <v>915</v>
      </c>
      <c r="AP25" s="185" t="s">
        <v>916</v>
      </c>
      <c r="AQ25" s="186">
        <v>45266</v>
      </c>
      <c r="AR25" s="187" t="s">
        <v>897</v>
      </c>
      <c r="AS25" s="188" t="s">
        <v>917</v>
      </c>
      <c r="AT25" s="189"/>
      <c r="AU25" s="190"/>
      <c r="AV25" s="191"/>
      <c r="AW25" s="189"/>
      <c r="AX25" s="187"/>
      <c r="AY25" s="188"/>
      <c r="AZ25" s="189"/>
      <c r="BA25" s="190"/>
      <c r="BB25" s="191"/>
      <c r="BC25" s="189"/>
      <c r="BD25" s="187"/>
      <c r="BE25" s="188"/>
      <c r="BF25" s="189"/>
      <c r="BG25" s="190"/>
      <c r="BH25" s="191"/>
      <c r="BI25" s="189"/>
      <c r="BJ25" s="187"/>
      <c r="BK25" s="188"/>
      <c r="BL25" s="189"/>
      <c r="BM25" s="190"/>
      <c r="BN25" s="191"/>
      <c r="BO25" s="189"/>
      <c r="BP25" s="187"/>
      <c r="BQ25" s="188"/>
      <c r="BR25" s="189"/>
      <c r="BS25" s="190"/>
      <c r="BT25" s="191"/>
      <c r="BU25" s="189"/>
      <c r="BV25" s="187"/>
      <c r="BW25" s="188"/>
      <c r="BX25" s="189"/>
      <c r="BY25" s="190"/>
      <c r="BZ25" s="192"/>
      <c r="CA25" s="2">
        <f t="shared" si="0"/>
        <v>33</v>
      </c>
      <c r="CB25" s="51" t="s">
        <v>728</v>
      </c>
      <c r="CC25" s="51" t="s">
        <v>729</v>
      </c>
      <c r="CD25" s="51" t="s">
        <v>610</v>
      </c>
      <c r="CE25" s="51" t="s">
        <v>607</v>
      </c>
      <c r="CF25" s="51" t="s">
        <v>605</v>
      </c>
      <c r="CG25" s="51" t="s">
        <v>605</v>
      </c>
      <c r="CH25" s="51" t="s">
        <v>627</v>
      </c>
      <c r="CI25" s="51" t="s">
        <v>605</v>
      </c>
      <c r="CJ25" s="51" t="s">
        <v>632</v>
      </c>
      <c r="CK25" s="51"/>
      <c r="CL25" s="51" t="s">
        <v>632</v>
      </c>
      <c r="CM25" s="51" t="s">
        <v>632</v>
      </c>
      <c r="CN25" s="51" t="s">
        <v>632</v>
      </c>
      <c r="CO25" s="51" t="s">
        <v>632</v>
      </c>
      <c r="CP25" s="51" t="s">
        <v>632</v>
      </c>
      <c r="CQ25" s="51" t="s">
        <v>632</v>
      </c>
      <c r="CR25" s="51" t="s">
        <v>645</v>
      </c>
      <c r="CS25" s="51" t="s">
        <v>632</v>
      </c>
      <c r="CT25" s="51" t="s">
        <v>632</v>
      </c>
      <c r="CU25" s="51" t="s">
        <v>632</v>
      </c>
      <c r="CV25" s="51" t="s">
        <v>632</v>
      </c>
      <c r="CW25" s="51" t="s">
        <v>632</v>
      </c>
      <c r="CX25" s="51" t="s">
        <v>632</v>
      </c>
      <c r="CZ25" s="174" t="str">
        <f t="shared" si="1"/>
        <v>Gestión de procesos</v>
      </c>
      <c r="DA25" s="282" t="str">
        <f t="shared" si="2"/>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v>
      </c>
      <c r="DB25" s="282"/>
      <c r="DC25" s="282"/>
      <c r="DD25" s="282"/>
      <c r="DE25" s="282"/>
      <c r="DF25" s="282"/>
      <c r="DG25" s="282"/>
      <c r="DH25" s="174" t="str">
        <f t="shared" si="3"/>
        <v>Moderado</v>
      </c>
      <c r="DI25" s="174" t="str">
        <f t="shared" si="4"/>
        <v>Bajo</v>
      </c>
      <c r="DK25" s="170" t="e">
        <f>SUM(LEN(#REF!)-LEN(SUBSTITUTE(#REF!,"- Preventivo","")))/LEN("- Preventivo")</f>
        <v>#REF!</v>
      </c>
      <c r="DL25" s="170" t="e">
        <f t="shared" si="5"/>
        <v>#REF!</v>
      </c>
      <c r="DM25" s="170" t="e">
        <f>SUM(LEN(#REF!)-LEN(SUBSTITUTE(#REF!,"- Detectivo","")))/LEN("- Detectivo")</f>
        <v>#REF!</v>
      </c>
      <c r="DN25" s="170" t="e">
        <f t="shared" si="6"/>
        <v>#REF!</v>
      </c>
      <c r="DO25" s="170" t="e">
        <f>SUM(LEN(#REF!)-LEN(SUBSTITUTE(#REF!,"- Correctivo","")))/LEN("- Correctivo")</f>
        <v>#REF!</v>
      </c>
      <c r="DP25" s="170" t="e">
        <f t="shared" si="7"/>
        <v>#REF!</v>
      </c>
      <c r="DQ25" s="170" t="e">
        <f t="shared" si="19"/>
        <v>#REF!</v>
      </c>
      <c r="DR25" s="170" t="e">
        <f t="shared" si="8"/>
        <v>#REF!</v>
      </c>
      <c r="DS25" s="170" t="e">
        <f>SUM(LEN(#REF!)-LEN(SUBSTITUTE(#REF!,"- Documentado","")))/LEN("- Documentado")</f>
        <v>#REF!</v>
      </c>
      <c r="DT25" s="170" t="e">
        <f>SUM(LEN(#REF!)-LEN(SUBSTITUTE(#REF!,"- Documentado","")))/LEN("- Documentado")</f>
        <v>#REF!</v>
      </c>
      <c r="DU25" s="170" t="e">
        <f t="shared" si="9"/>
        <v>#REF!</v>
      </c>
      <c r="DV25" s="170" t="e">
        <f>SUM(LEN(#REF!)-LEN(SUBSTITUTE(#REF!,"- Continua","")))/LEN("- Continua")</f>
        <v>#REF!</v>
      </c>
      <c r="DW25" s="170" t="e">
        <f>SUM(LEN(#REF!)-LEN(SUBSTITUTE(#REF!,"- Continua","")))/LEN("- Continua")</f>
        <v>#REF!</v>
      </c>
      <c r="DX25" s="170" t="e">
        <f t="shared" si="10"/>
        <v>#REF!</v>
      </c>
      <c r="DY25" s="170" t="e">
        <f>SUM(LEN(#REF!)-LEN(SUBSTITUTE(#REF!,"- Con registro","")))/LEN("- Con registro")</f>
        <v>#REF!</v>
      </c>
      <c r="DZ25" s="170" t="e">
        <f>SUM(LEN(#REF!)-LEN(SUBSTITUTE(#REF!,"- Con registro","")))/LEN("- Con registro")</f>
        <v>#REF!</v>
      </c>
      <c r="EA25" s="170" t="e">
        <f t="shared" si="11"/>
        <v>#REF!</v>
      </c>
      <c r="EB25" s="173" t="e">
        <f t="shared" si="20"/>
        <v>#REF!</v>
      </c>
      <c r="EC25" s="173" t="e">
        <f t="shared" si="21"/>
        <v>#REF!</v>
      </c>
      <c r="ED25" s="215" t="e">
        <f t="shared" si="22"/>
        <v>#REF!</v>
      </c>
      <c r="EE25" s="283" t="e">
        <f t="shared" si="23"/>
        <v>#REF!</v>
      </c>
      <c r="EF25" s="283"/>
      <c r="EG25" s="283"/>
      <c r="EH25" s="283"/>
      <c r="EI25" s="283"/>
      <c r="EJ25" s="283"/>
      <c r="EK25" s="283"/>
      <c r="EL25" s="283"/>
      <c r="EM25" s="283"/>
      <c r="EN25" s="283"/>
      <c r="EP25" s="201">
        <f t="shared" si="24"/>
        <v>45266</v>
      </c>
      <c r="EQ25" s="202">
        <f t="shared" si="25"/>
        <v>45320</v>
      </c>
      <c r="ER25" s="170" t="str">
        <f t="shared" si="26"/>
        <v>Riesgos</v>
      </c>
      <c r="ES25" s="170" t="str">
        <f t="shared" si="16"/>
        <v>ID_-: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v>
      </c>
      <c r="ET25" s="170" t="str">
        <f t="shared" si="17"/>
        <v>Ajuste en Identificación del riesgo
Análisis antes de controles
Establecimiento de controles
 en el Mapa de riesgos de Fortalecimiento de la Gestión Pública</v>
      </c>
      <c r="EU25" s="170" t="str">
        <f t="shared" si="18"/>
        <v>Solicitud de cambio realizada y aprobada por la Dirección Distrital de Archivo de Bogotá a través del Aplicativo DARUMA</v>
      </c>
    </row>
    <row r="26" spans="1:151" ht="399.95" customHeight="1" x14ac:dyDescent="0.2">
      <c r="A26" s="206" t="s">
        <v>527</v>
      </c>
      <c r="B26" s="185" t="s">
        <v>848</v>
      </c>
      <c r="C26" s="185" t="s">
        <v>528</v>
      </c>
      <c r="D26" s="206" t="s">
        <v>596</v>
      </c>
      <c r="E26" s="207" t="s">
        <v>38</v>
      </c>
      <c r="F26" s="185" t="s">
        <v>918</v>
      </c>
      <c r="G26" s="207" t="s">
        <v>782</v>
      </c>
      <c r="H26" s="207" t="s">
        <v>782</v>
      </c>
      <c r="I26" s="176" t="s">
        <v>919</v>
      </c>
      <c r="J26" s="206" t="s">
        <v>35</v>
      </c>
      <c r="K26" s="207" t="s">
        <v>341</v>
      </c>
      <c r="L26" s="211" t="s">
        <v>250</v>
      </c>
      <c r="M26" s="191" t="s">
        <v>920</v>
      </c>
      <c r="N26" s="185" t="s">
        <v>921</v>
      </c>
      <c r="O26" s="185" t="s">
        <v>922</v>
      </c>
      <c r="P26" s="185" t="s">
        <v>344</v>
      </c>
      <c r="Q26" s="185" t="s">
        <v>923</v>
      </c>
      <c r="R26" s="185" t="s">
        <v>407</v>
      </c>
      <c r="S26" s="185" t="s">
        <v>598</v>
      </c>
      <c r="T26" s="185" t="s">
        <v>821</v>
      </c>
      <c r="U26" s="208" t="s">
        <v>317</v>
      </c>
      <c r="V26" s="209">
        <v>0.6</v>
      </c>
      <c r="W26" s="208" t="s">
        <v>121</v>
      </c>
      <c r="X26" s="209">
        <v>0.4</v>
      </c>
      <c r="Y26" s="66" t="s">
        <v>84</v>
      </c>
      <c r="Z26" s="185" t="s">
        <v>924</v>
      </c>
      <c r="AA26" s="208" t="s">
        <v>316</v>
      </c>
      <c r="AB26" s="213">
        <v>0.12348000000000001</v>
      </c>
      <c r="AC26" s="208" t="s">
        <v>315</v>
      </c>
      <c r="AD26" s="213">
        <v>0.16875000000000001</v>
      </c>
      <c r="AE26" s="66" t="s">
        <v>271</v>
      </c>
      <c r="AF26" s="185" t="s">
        <v>392</v>
      </c>
      <c r="AG26" s="206" t="s">
        <v>335</v>
      </c>
      <c r="AH26" s="185" t="s">
        <v>822</v>
      </c>
      <c r="AI26" s="185" t="s">
        <v>822</v>
      </c>
      <c r="AJ26" s="185" t="s">
        <v>782</v>
      </c>
      <c r="AK26" s="185" t="s">
        <v>782</v>
      </c>
      <c r="AL26" s="185" t="s">
        <v>822</v>
      </c>
      <c r="AM26" s="185" t="s">
        <v>822</v>
      </c>
      <c r="AN26" s="185" t="s">
        <v>925</v>
      </c>
      <c r="AO26" s="185" t="s">
        <v>926</v>
      </c>
      <c r="AP26" s="185" t="s">
        <v>927</v>
      </c>
      <c r="AQ26" s="186">
        <v>45266</v>
      </c>
      <c r="AR26" s="187" t="s">
        <v>337</v>
      </c>
      <c r="AS26" s="188" t="s">
        <v>928</v>
      </c>
      <c r="AT26" s="189"/>
      <c r="AU26" s="190"/>
      <c r="AV26" s="191"/>
      <c r="AW26" s="189"/>
      <c r="AX26" s="187"/>
      <c r="AY26" s="188"/>
      <c r="AZ26" s="189"/>
      <c r="BA26" s="190"/>
      <c r="BB26" s="191"/>
      <c r="BC26" s="189"/>
      <c r="BD26" s="187"/>
      <c r="BE26" s="188"/>
      <c r="BF26" s="189"/>
      <c r="BG26" s="190"/>
      <c r="BH26" s="191"/>
      <c r="BI26" s="189"/>
      <c r="BJ26" s="187"/>
      <c r="BK26" s="188"/>
      <c r="BL26" s="189"/>
      <c r="BM26" s="190"/>
      <c r="BN26" s="191"/>
      <c r="BO26" s="189"/>
      <c r="BP26" s="187"/>
      <c r="BQ26" s="188"/>
      <c r="BR26" s="189"/>
      <c r="BS26" s="190"/>
      <c r="BT26" s="191"/>
      <c r="BU26" s="189"/>
      <c r="BV26" s="187"/>
      <c r="BW26" s="188"/>
      <c r="BX26" s="189"/>
      <c r="BY26" s="190"/>
      <c r="BZ26" s="192"/>
      <c r="CA26" s="2">
        <f t="shared" si="0"/>
        <v>33</v>
      </c>
      <c r="CB26" s="51" t="s">
        <v>730</v>
      </c>
      <c r="CC26" s="51" t="s">
        <v>770</v>
      </c>
      <c r="CD26" s="51" t="s">
        <v>610</v>
      </c>
      <c r="CE26" s="51" t="s">
        <v>607</v>
      </c>
      <c r="CF26" s="51" t="s">
        <v>605</v>
      </c>
      <c r="CG26" s="51" t="s">
        <v>605</v>
      </c>
      <c r="CH26" s="51" t="s">
        <v>627</v>
      </c>
      <c r="CI26" s="51" t="s">
        <v>605</v>
      </c>
      <c r="CJ26" s="51" t="s">
        <v>634</v>
      </c>
      <c r="CK26" s="51"/>
      <c r="CL26" s="51" t="s">
        <v>632</v>
      </c>
      <c r="CM26" s="51" t="s">
        <v>639</v>
      </c>
      <c r="CN26" s="51" t="s">
        <v>632</v>
      </c>
      <c r="CO26" s="51" t="s">
        <v>632</v>
      </c>
      <c r="CP26" s="51" t="s">
        <v>632</v>
      </c>
      <c r="CQ26" s="51" t="s">
        <v>632</v>
      </c>
      <c r="CR26" s="51" t="s">
        <v>648</v>
      </c>
      <c r="CS26" s="51" t="s">
        <v>632</v>
      </c>
      <c r="CT26" s="51" t="s">
        <v>632</v>
      </c>
      <c r="CU26" s="51" t="s">
        <v>632</v>
      </c>
      <c r="CV26" s="51" t="s">
        <v>632</v>
      </c>
      <c r="CW26" s="51" t="s">
        <v>632</v>
      </c>
      <c r="CX26" s="51" t="s">
        <v>632</v>
      </c>
      <c r="CZ26" s="174" t="str">
        <f t="shared" si="1"/>
        <v>Gestión de procesos</v>
      </c>
      <c r="DA26" s="282" t="str">
        <f t="shared" si="2"/>
        <v>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DB26" s="282"/>
      <c r="DC26" s="282"/>
      <c r="DD26" s="282"/>
      <c r="DE26" s="282"/>
      <c r="DF26" s="282"/>
      <c r="DG26" s="282"/>
      <c r="DH26" s="174" t="str">
        <f t="shared" si="3"/>
        <v>Moderado</v>
      </c>
      <c r="DI26" s="174" t="str">
        <f t="shared" si="4"/>
        <v>Bajo</v>
      </c>
      <c r="DK26" s="170" t="e">
        <f>SUM(LEN(#REF!)-LEN(SUBSTITUTE(#REF!,"- Preventivo","")))/LEN("- Preventivo")</f>
        <v>#REF!</v>
      </c>
      <c r="DL26" s="170" t="e">
        <f t="shared" si="5"/>
        <v>#REF!</v>
      </c>
      <c r="DM26" s="170" t="e">
        <f>SUM(LEN(#REF!)-LEN(SUBSTITUTE(#REF!,"- Detectivo","")))/LEN("- Detectivo")</f>
        <v>#REF!</v>
      </c>
      <c r="DN26" s="170" t="e">
        <f t="shared" si="6"/>
        <v>#REF!</v>
      </c>
      <c r="DO26" s="170" t="e">
        <f>SUM(LEN(#REF!)-LEN(SUBSTITUTE(#REF!,"- Correctivo","")))/LEN("- Correctivo")</f>
        <v>#REF!</v>
      </c>
      <c r="DP26" s="170" t="e">
        <f t="shared" si="7"/>
        <v>#REF!</v>
      </c>
      <c r="DQ26" s="170" t="e">
        <f t="shared" si="19"/>
        <v>#REF!</v>
      </c>
      <c r="DR26" s="170" t="e">
        <f t="shared" si="8"/>
        <v>#REF!</v>
      </c>
      <c r="DS26" s="170" t="e">
        <f>SUM(LEN(#REF!)-LEN(SUBSTITUTE(#REF!,"- Documentado","")))/LEN("- Documentado")</f>
        <v>#REF!</v>
      </c>
      <c r="DT26" s="170" t="e">
        <f>SUM(LEN(#REF!)-LEN(SUBSTITUTE(#REF!,"- Documentado","")))/LEN("- Documentado")</f>
        <v>#REF!</v>
      </c>
      <c r="DU26" s="170" t="e">
        <f t="shared" si="9"/>
        <v>#REF!</v>
      </c>
      <c r="DV26" s="170" t="e">
        <f>SUM(LEN(#REF!)-LEN(SUBSTITUTE(#REF!,"- Continua","")))/LEN("- Continua")</f>
        <v>#REF!</v>
      </c>
      <c r="DW26" s="170" t="e">
        <f>SUM(LEN(#REF!)-LEN(SUBSTITUTE(#REF!,"- Continua","")))/LEN("- Continua")</f>
        <v>#REF!</v>
      </c>
      <c r="DX26" s="170" t="e">
        <f t="shared" si="10"/>
        <v>#REF!</v>
      </c>
      <c r="DY26" s="170" t="e">
        <f>SUM(LEN(#REF!)-LEN(SUBSTITUTE(#REF!,"- Con registro","")))/LEN("- Con registro")</f>
        <v>#REF!</v>
      </c>
      <c r="DZ26" s="170" t="e">
        <f>SUM(LEN(#REF!)-LEN(SUBSTITUTE(#REF!,"- Con registro","")))/LEN("- Con registro")</f>
        <v>#REF!</v>
      </c>
      <c r="EA26" s="170" t="e">
        <f t="shared" si="11"/>
        <v>#REF!</v>
      </c>
      <c r="EB26" s="173" t="e">
        <f t="shared" si="20"/>
        <v>#REF!</v>
      </c>
      <c r="EC26" s="173" t="e">
        <f t="shared" si="21"/>
        <v>#REF!</v>
      </c>
      <c r="ED26" s="215" t="e">
        <f t="shared" si="22"/>
        <v>#REF!</v>
      </c>
      <c r="EE26" s="283" t="e">
        <f t="shared" si="23"/>
        <v>#REF!</v>
      </c>
      <c r="EF26" s="283"/>
      <c r="EG26" s="283"/>
      <c r="EH26" s="283"/>
      <c r="EI26" s="283"/>
      <c r="EJ26" s="283"/>
      <c r="EK26" s="283"/>
      <c r="EL26" s="283"/>
      <c r="EM26" s="283"/>
      <c r="EN26" s="283"/>
      <c r="EP26" s="201">
        <f t="shared" si="24"/>
        <v>45266</v>
      </c>
      <c r="EQ26" s="202">
        <f t="shared" si="25"/>
        <v>45320</v>
      </c>
      <c r="ER26" s="170" t="str">
        <f t="shared" si="26"/>
        <v>Riesgos</v>
      </c>
      <c r="ES26" s="170" t="str">
        <f t="shared" si="16"/>
        <v>ID_-: Posibilidad de afectación reputacional por quejas o reclamos recibidos formalmente por parte de entidades, organismos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v>
      </c>
      <c r="ET26" s="170" t="str">
        <f t="shared" si="17"/>
        <v>Ajuste en Identificación del riesgo
 en el Mapa de riesgos de Fortalecimiento de la Gestión Pública</v>
      </c>
      <c r="EU26" s="170" t="str">
        <f t="shared" si="18"/>
        <v>Solicitud de cambio realizada y aprobada por la Subdirección de Imprenta Distrital a través del Aplicativo DARUMA</v>
      </c>
    </row>
    <row r="27" spans="1:151" ht="399.95" customHeight="1" x14ac:dyDescent="0.2">
      <c r="A27" s="206" t="s">
        <v>527</v>
      </c>
      <c r="B27" s="185" t="s">
        <v>848</v>
      </c>
      <c r="C27" s="185" t="s">
        <v>528</v>
      </c>
      <c r="D27" s="206" t="s">
        <v>596</v>
      </c>
      <c r="E27" s="207" t="s">
        <v>38</v>
      </c>
      <c r="F27" s="185" t="s">
        <v>929</v>
      </c>
      <c r="G27" s="207" t="s">
        <v>782</v>
      </c>
      <c r="H27" s="207" t="s">
        <v>782</v>
      </c>
      <c r="I27" s="176" t="s">
        <v>930</v>
      </c>
      <c r="J27" s="206" t="s">
        <v>35</v>
      </c>
      <c r="K27" s="207" t="s">
        <v>341</v>
      </c>
      <c r="L27" s="211" t="s">
        <v>250</v>
      </c>
      <c r="M27" s="191" t="s">
        <v>931</v>
      </c>
      <c r="N27" s="185" t="s">
        <v>932</v>
      </c>
      <c r="O27" s="185" t="s">
        <v>391</v>
      </c>
      <c r="P27" s="185" t="s">
        <v>344</v>
      </c>
      <c r="Q27" s="185" t="s">
        <v>365</v>
      </c>
      <c r="R27" s="185" t="s">
        <v>407</v>
      </c>
      <c r="S27" s="185" t="s">
        <v>598</v>
      </c>
      <c r="T27" s="185" t="s">
        <v>821</v>
      </c>
      <c r="U27" s="208" t="s">
        <v>317</v>
      </c>
      <c r="V27" s="209">
        <v>0.6</v>
      </c>
      <c r="W27" s="208" t="s">
        <v>121</v>
      </c>
      <c r="X27" s="209">
        <v>0.4</v>
      </c>
      <c r="Y27" s="66" t="s">
        <v>84</v>
      </c>
      <c r="Z27" s="185" t="s">
        <v>933</v>
      </c>
      <c r="AA27" s="208" t="s">
        <v>314</v>
      </c>
      <c r="AB27" s="213">
        <v>0.252</v>
      </c>
      <c r="AC27" s="208" t="s">
        <v>315</v>
      </c>
      <c r="AD27" s="213">
        <v>0.16875000000000001</v>
      </c>
      <c r="AE27" s="66" t="s">
        <v>271</v>
      </c>
      <c r="AF27" s="185" t="s">
        <v>392</v>
      </c>
      <c r="AG27" s="206" t="s">
        <v>335</v>
      </c>
      <c r="AH27" s="185" t="s">
        <v>822</v>
      </c>
      <c r="AI27" s="185" t="s">
        <v>822</v>
      </c>
      <c r="AJ27" s="185" t="s">
        <v>782</v>
      </c>
      <c r="AK27" s="185" t="s">
        <v>782</v>
      </c>
      <c r="AL27" s="185" t="s">
        <v>822</v>
      </c>
      <c r="AM27" s="185" t="s">
        <v>822</v>
      </c>
      <c r="AN27" s="185" t="s">
        <v>934</v>
      </c>
      <c r="AO27" s="185" t="s">
        <v>935</v>
      </c>
      <c r="AP27" s="185" t="s">
        <v>936</v>
      </c>
      <c r="AQ27" s="186">
        <v>45266</v>
      </c>
      <c r="AR27" s="187" t="s">
        <v>452</v>
      </c>
      <c r="AS27" s="188" t="s">
        <v>937</v>
      </c>
      <c r="AT27" s="189"/>
      <c r="AU27" s="190"/>
      <c r="AV27" s="191"/>
      <c r="AW27" s="189"/>
      <c r="AX27" s="187"/>
      <c r="AY27" s="188"/>
      <c r="AZ27" s="189"/>
      <c r="BA27" s="190"/>
      <c r="BB27" s="191"/>
      <c r="BC27" s="189"/>
      <c r="BD27" s="187"/>
      <c r="BE27" s="188"/>
      <c r="BF27" s="189"/>
      <c r="BG27" s="190"/>
      <c r="BH27" s="191"/>
      <c r="BI27" s="189"/>
      <c r="BJ27" s="187"/>
      <c r="BK27" s="188"/>
      <c r="BL27" s="189"/>
      <c r="BM27" s="190"/>
      <c r="BN27" s="191"/>
      <c r="BO27" s="189"/>
      <c r="BP27" s="190"/>
      <c r="BQ27" s="191"/>
      <c r="BR27" s="189"/>
      <c r="BS27" s="190"/>
      <c r="BT27" s="191"/>
      <c r="BU27" s="189"/>
      <c r="BV27" s="187"/>
      <c r="BW27" s="188"/>
      <c r="BX27" s="189"/>
      <c r="BY27" s="190"/>
      <c r="BZ27" s="192"/>
      <c r="CA27" s="2">
        <f t="shared" si="0"/>
        <v>33</v>
      </c>
      <c r="CB27" s="51" t="s">
        <v>730</v>
      </c>
      <c r="CC27" s="51" t="s">
        <v>770</v>
      </c>
      <c r="CD27" s="51" t="s">
        <v>610</v>
      </c>
      <c r="CE27" s="51" t="s">
        <v>607</v>
      </c>
      <c r="CF27" s="51" t="s">
        <v>605</v>
      </c>
      <c r="CG27" s="51" t="s">
        <v>605</v>
      </c>
      <c r="CH27" s="51" t="s">
        <v>627</v>
      </c>
      <c r="CI27" s="51" t="s">
        <v>605</v>
      </c>
      <c r="CJ27" s="51" t="s">
        <v>634</v>
      </c>
      <c r="CK27" s="51"/>
      <c r="CL27" s="51" t="s">
        <v>632</v>
      </c>
      <c r="CM27" s="51" t="s">
        <v>632</v>
      </c>
      <c r="CN27" s="51" t="s">
        <v>632</v>
      </c>
      <c r="CO27" s="51" t="s">
        <v>632</v>
      </c>
      <c r="CP27" s="51" t="s">
        <v>632</v>
      </c>
      <c r="CQ27" s="51" t="s">
        <v>632</v>
      </c>
      <c r="CR27" s="51" t="s">
        <v>648</v>
      </c>
      <c r="CS27" s="51" t="s">
        <v>632</v>
      </c>
      <c r="CT27" s="51" t="s">
        <v>632</v>
      </c>
      <c r="CU27" s="51" t="s">
        <v>632</v>
      </c>
      <c r="CV27" s="51" t="s">
        <v>632</v>
      </c>
      <c r="CW27" s="51" t="s">
        <v>632</v>
      </c>
      <c r="CX27" s="51" t="s">
        <v>632</v>
      </c>
      <c r="CZ27" s="174" t="str">
        <f t="shared" si="1"/>
        <v>Gestión de procesos</v>
      </c>
      <c r="DA27" s="282" t="str">
        <f t="shared" si="2"/>
        <v>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v>
      </c>
      <c r="DB27" s="282"/>
      <c r="DC27" s="282"/>
      <c r="DD27" s="282"/>
      <c r="DE27" s="282"/>
      <c r="DF27" s="282"/>
      <c r="DG27" s="282"/>
      <c r="DH27" s="174" t="str">
        <f t="shared" si="3"/>
        <v>Moderado</v>
      </c>
      <c r="DI27" s="174" t="str">
        <f t="shared" si="4"/>
        <v>Bajo</v>
      </c>
      <c r="DK27" s="170" t="e">
        <f>SUM(LEN(#REF!)-LEN(SUBSTITUTE(#REF!,"- Preventivo","")))/LEN("- Preventivo")</f>
        <v>#REF!</v>
      </c>
      <c r="DL27" s="170" t="e">
        <f t="shared" si="5"/>
        <v>#REF!</v>
      </c>
      <c r="DM27" s="170" t="e">
        <f>SUM(LEN(#REF!)-LEN(SUBSTITUTE(#REF!,"- Detectivo","")))/LEN("- Detectivo")</f>
        <v>#REF!</v>
      </c>
      <c r="DN27" s="170" t="e">
        <f t="shared" si="6"/>
        <v>#REF!</v>
      </c>
      <c r="DO27" s="170" t="e">
        <f>SUM(LEN(#REF!)-LEN(SUBSTITUTE(#REF!,"- Correctivo","")))/LEN("- Correctivo")</f>
        <v>#REF!</v>
      </c>
      <c r="DP27" s="170" t="e">
        <f t="shared" si="7"/>
        <v>#REF!</v>
      </c>
      <c r="DQ27" s="170" t="e">
        <f t="shared" si="19"/>
        <v>#REF!</v>
      </c>
      <c r="DR27" s="170" t="e">
        <f t="shared" si="8"/>
        <v>#REF!</v>
      </c>
      <c r="DS27" s="170" t="e">
        <f>SUM(LEN(#REF!)-LEN(SUBSTITUTE(#REF!,"- Documentado","")))/LEN("- Documentado")</f>
        <v>#REF!</v>
      </c>
      <c r="DT27" s="170" t="e">
        <f>SUM(LEN(#REF!)-LEN(SUBSTITUTE(#REF!,"- Documentado","")))/LEN("- Documentado")</f>
        <v>#REF!</v>
      </c>
      <c r="DU27" s="170" t="e">
        <f t="shared" si="9"/>
        <v>#REF!</v>
      </c>
      <c r="DV27" s="170" t="e">
        <f>SUM(LEN(#REF!)-LEN(SUBSTITUTE(#REF!,"- Continua","")))/LEN("- Continua")</f>
        <v>#REF!</v>
      </c>
      <c r="DW27" s="170" t="e">
        <f>SUM(LEN(#REF!)-LEN(SUBSTITUTE(#REF!,"- Continua","")))/LEN("- Continua")</f>
        <v>#REF!</v>
      </c>
      <c r="DX27" s="170" t="e">
        <f t="shared" si="10"/>
        <v>#REF!</v>
      </c>
      <c r="DY27" s="170" t="e">
        <f>SUM(LEN(#REF!)-LEN(SUBSTITUTE(#REF!,"- Con registro","")))/LEN("- Con registro")</f>
        <v>#REF!</v>
      </c>
      <c r="DZ27" s="170" t="e">
        <f>SUM(LEN(#REF!)-LEN(SUBSTITUTE(#REF!,"- Con registro","")))/LEN("- Con registro")</f>
        <v>#REF!</v>
      </c>
      <c r="EA27" s="170" t="e">
        <f t="shared" si="11"/>
        <v>#REF!</v>
      </c>
      <c r="EB27" s="173" t="e">
        <f t="shared" si="20"/>
        <v>#REF!</v>
      </c>
      <c r="EC27" s="173" t="e">
        <f t="shared" si="21"/>
        <v>#REF!</v>
      </c>
      <c r="ED27" s="215" t="e">
        <f t="shared" si="22"/>
        <v>#REF!</v>
      </c>
      <c r="EE27" s="283" t="e">
        <f t="shared" si="23"/>
        <v>#REF!</v>
      </c>
      <c r="EF27" s="283"/>
      <c r="EG27" s="283"/>
      <c r="EH27" s="283"/>
      <c r="EI27" s="283"/>
      <c r="EJ27" s="283"/>
      <c r="EK27" s="283"/>
      <c r="EL27" s="283"/>
      <c r="EM27" s="283"/>
      <c r="EN27" s="283"/>
      <c r="EP27" s="201">
        <f t="shared" si="24"/>
        <v>45266</v>
      </c>
      <c r="EQ27" s="202">
        <f t="shared" si="25"/>
        <v>45320</v>
      </c>
      <c r="ER27" s="170" t="str">
        <f t="shared" si="26"/>
        <v>Riesgos</v>
      </c>
      <c r="ES27" s="170" t="str">
        <f t="shared" si="16"/>
        <v>ID_-: Posibilidad de afectación reputacional por quejas y/o reclamos recibidos formalmente por entidades, organismos u órganos de control distritales y con respuesta oficial de admisión, debido a incumplimiento de compromisos de oportunidad de entrega del producto terminado en la impresión de artes gráficas para las entidades del Distrito Capital</v>
      </c>
      <c r="ET27" s="170" t="str">
        <f t="shared" si="17"/>
        <v>Ajuste en Identificación del riesgo
Análisis antes de controles
 en el Mapa de riesgos de Fortalecimiento de la Gestión Pública</v>
      </c>
      <c r="EU27" s="170" t="str">
        <f t="shared" si="18"/>
        <v>Solicitud de cambio realizada y aprobada por la Subdirección de Imprenta Distrital a través del Aplicativo DARUMA</v>
      </c>
    </row>
    <row r="28" spans="1:151" ht="399.95" customHeight="1" x14ac:dyDescent="0.2">
      <c r="A28" s="206" t="s">
        <v>534</v>
      </c>
      <c r="B28" s="185" t="s">
        <v>1545</v>
      </c>
      <c r="C28" s="185" t="s">
        <v>1546</v>
      </c>
      <c r="D28" s="206" t="s">
        <v>151</v>
      </c>
      <c r="E28" s="207" t="s">
        <v>90</v>
      </c>
      <c r="F28" s="185" t="s">
        <v>1547</v>
      </c>
      <c r="G28" s="207" t="s">
        <v>782</v>
      </c>
      <c r="H28" s="207" t="s">
        <v>782</v>
      </c>
      <c r="I28" s="176" t="s">
        <v>1548</v>
      </c>
      <c r="J28" s="206" t="s">
        <v>35</v>
      </c>
      <c r="K28" s="207" t="s">
        <v>341</v>
      </c>
      <c r="L28" s="185" t="s">
        <v>1549</v>
      </c>
      <c r="M28" s="191" t="s">
        <v>1550</v>
      </c>
      <c r="N28" s="185" t="s">
        <v>1551</v>
      </c>
      <c r="O28" s="185" t="s">
        <v>1552</v>
      </c>
      <c r="P28" s="185" t="s">
        <v>344</v>
      </c>
      <c r="Q28" s="185" t="s">
        <v>332</v>
      </c>
      <c r="R28" s="185" t="s">
        <v>345</v>
      </c>
      <c r="S28" s="185" t="s">
        <v>599</v>
      </c>
      <c r="T28" s="185" t="s">
        <v>965</v>
      </c>
      <c r="U28" s="208" t="s">
        <v>318</v>
      </c>
      <c r="V28" s="209">
        <v>0.8</v>
      </c>
      <c r="W28" s="208" t="s">
        <v>101</v>
      </c>
      <c r="X28" s="209">
        <v>0.6</v>
      </c>
      <c r="Y28" s="66" t="s">
        <v>272</v>
      </c>
      <c r="Z28" s="185" t="s">
        <v>1553</v>
      </c>
      <c r="AA28" s="208" t="s">
        <v>316</v>
      </c>
      <c r="AB28" s="213">
        <v>6.2207999999999986E-2</v>
      </c>
      <c r="AC28" s="208" t="s">
        <v>121</v>
      </c>
      <c r="AD28" s="213">
        <v>0.25312499999999999</v>
      </c>
      <c r="AE28" s="66" t="s">
        <v>271</v>
      </c>
      <c r="AF28" s="185" t="s">
        <v>1554</v>
      </c>
      <c r="AG28" s="206" t="s">
        <v>335</v>
      </c>
      <c r="AH28" s="210" t="s">
        <v>822</v>
      </c>
      <c r="AI28" s="210" t="s">
        <v>822</v>
      </c>
      <c r="AJ28" s="185" t="s">
        <v>822</v>
      </c>
      <c r="AK28" s="210" t="s">
        <v>782</v>
      </c>
      <c r="AL28" s="214" t="s">
        <v>822</v>
      </c>
      <c r="AM28" s="210" t="s">
        <v>822</v>
      </c>
      <c r="AN28" s="185" t="s">
        <v>1555</v>
      </c>
      <c r="AO28" s="185" t="s">
        <v>1556</v>
      </c>
      <c r="AP28" s="185" t="s">
        <v>1557</v>
      </c>
      <c r="AQ28" s="186">
        <v>45275</v>
      </c>
      <c r="AR28" s="187" t="s">
        <v>1483</v>
      </c>
      <c r="AS28" s="188" t="s">
        <v>1558</v>
      </c>
      <c r="AT28" s="189"/>
      <c r="AU28" s="190"/>
      <c r="AV28" s="191"/>
      <c r="AW28" s="189"/>
      <c r="AX28" s="187"/>
      <c r="AY28" s="188"/>
      <c r="AZ28" s="189"/>
      <c r="BA28" s="190"/>
      <c r="BB28" s="191"/>
      <c r="BC28" s="189"/>
      <c r="BD28" s="187"/>
      <c r="BE28" s="188"/>
      <c r="BF28" s="189"/>
      <c r="BG28" s="190"/>
      <c r="BH28" s="191"/>
      <c r="BI28" s="189"/>
      <c r="BJ28" s="187"/>
      <c r="BK28" s="188"/>
      <c r="BL28" s="189"/>
      <c r="BM28" s="190"/>
      <c r="BN28" s="191"/>
      <c r="BO28" s="189"/>
      <c r="BP28" s="187"/>
      <c r="BQ28" s="188"/>
      <c r="BR28" s="189"/>
      <c r="BS28" s="190"/>
      <c r="BT28" s="191"/>
      <c r="BU28" s="189"/>
      <c r="BV28" s="187"/>
      <c r="BW28" s="188"/>
      <c r="BX28" s="189"/>
      <c r="BY28" s="190"/>
      <c r="BZ28" s="192"/>
      <c r="CA28" s="2">
        <f t="shared" si="0"/>
        <v>33</v>
      </c>
      <c r="CB28" s="51" t="s">
        <v>735</v>
      </c>
      <c r="CC28" s="51" t="s">
        <v>738</v>
      </c>
      <c r="CD28" s="51" t="s">
        <v>611</v>
      </c>
      <c r="CE28" s="51" t="s">
        <v>607</v>
      </c>
      <c r="CF28" s="51" t="s">
        <v>605</v>
      </c>
      <c r="CG28" s="51" t="s">
        <v>605</v>
      </c>
      <c r="CH28" s="51" t="s">
        <v>628</v>
      </c>
      <c r="CI28" s="51" t="s">
        <v>605</v>
      </c>
      <c r="CJ28" s="51" t="s">
        <v>633</v>
      </c>
      <c r="CK28" s="51"/>
      <c r="CL28" s="51" t="s">
        <v>632</v>
      </c>
      <c r="CM28" s="51" t="s">
        <v>639</v>
      </c>
      <c r="CN28" s="51" t="s">
        <v>632</v>
      </c>
      <c r="CO28" s="51" t="s">
        <v>632</v>
      </c>
      <c r="CP28" s="51" t="s">
        <v>632</v>
      </c>
      <c r="CQ28" s="51" t="s">
        <v>632</v>
      </c>
      <c r="CR28" s="51" t="s">
        <v>649</v>
      </c>
      <c r="CS28" s="51" t="s">
        <v>632</v>
      </c>
      <c r="CT28" s="51" t="s">
        <v>632</v>
      </c>
      <c r="CU28" s="51" t="s">
        <v>632</v>
      </c>
      <c r="CV28" s="51" t="s">
        <v>632</v>
      </c>
      <c r="CW28" s="51" t="s">
        <v>632</v>
      </c>
      <c r="CX28" s="51" t="s">
        <v>632</v>
      </c>
      <c r="CZ28" s="174" t="str">
        <f t="shared" si="1"/>
        <v>Gestión de procesos</v>
      </c>
      <c r="DA28" s="282" t="str">
        <f t="shared" si="2"/>
        <v>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v>
      </c>
      <c r="DB28" s="282"/>
      <c r="DC28" s="282"/>
      <c r="DD28" s="282"/>
      <c r="DE28" s="282"/>
      <c r="DF28" s="282"/>
      <c r="DG28" s="282"/>
      <c r="DH28" s="174" t="str">
        <f t="shared" si="3"/>
        <v>Alto</v>
      </c>
      <c r="DI28" s="174" t="str">
        <f t="shared" si="4"/>
        <v>Bajo</v>
      </c>
      <c r="DK28" s="170" t="e">
        <f>SUM(LEN(#REF!)-LEN(SUBSTITUTE(#REF!,"- Preventivo","")))/LEN("- Preventivo")</f>
        <v>#REF!</v>
      </c>
      <c r="DL28" s="170" t="e">
        <f t="shared" si="5"/>
        <v>#REF!</v>
      </c>
      <c r="DM28" s="170" t="e">
        <f>SUM(LEN(#REF!)-LEN(SUBSTITUTE(#REF!,"- Detectivo","")))/LEN("- Detectivo")</f>
        <v>#REF!</v>
      </c>
      <c r="DN28" s="170" t="e">
        <f t="shared" si="6"/>
        <v>#REF!</v>
      </c>
      <c r="DO28" s="170" t="e">
        <f>SUM(LEN(#REF!)-LEN(SUBSTITUTE(#REF!,"- Correctivo","")))/LEN("- Correctivo")</f>
        <v>#REF!</v>
      </c>
      <c r="DP28" s="170" t="e">
        <f t="shared" si="7"/>
        <v>#REF!</v>
      </c>
      <c r="DQ28" s="170" t="e">
        <f t="shared" si="19"/>
        <v>#REF!</v>
      </c>
      <c r="DR28" s="170" t="e">
        <f t="shared" si="8"/>
        <v>#REF!</v>
      </c>
      <c r="DS28" s="170" t="e">
        <f>SUM(LEN(#REF!)-LEN(SUBSTITUTE(#REF!,"- Documentado","")))/LEN("- Documentado")</f>
        <v>#REF!</v>
      </c>
      <c r="DT28" s="170" t="e">
        <f>SUM(LEN(#REF!)-LEN(SUBSTITUTE(#REF!,"- Documentado","")))/LEN("- Documentado")</f>
        <v>#REF!</v>
      </c>
      <c r="DU28" s="170" t="e">
        <f t="shared" si="9"/>
        <v>#REF!</v>
      </c>
      <c r="DV28" s="170" t="e">
        <f>SUM(LEN(#REF!)-LEN(SUBSTITUTE(#REF!,"- Continua","")))/LEN("- Continua")</f>
        <v>#REF!</v>
      </c>
      <c r="DW28" s="170" t="e">
        <f>SUM(LEN(#REF!)-LEN(SUBSTITUTE(#REF!,"- Continua","")))/LEN("- Continua")</f>
        <v>#REF!</v>
      </c>
      <c r="DX28" s="170" t="e">
        <f t="shared" si="10"/>
        <v>#REF!</v>
      </c>
      <c r="DY28" s="170" t="e">
        <f>SUM(LEN(#REF!)-LEN(SUBSTITUTE(#REF!,"- Con registro","")))/LEN("- Con registro")</f>
        <v>#REF!</v>
      </c>
      <c r="DZ28" s="170" t="e">
        <f>SUM(LEN(#REF!)-LEN(SUBSTITUTE(#REF!,"- Con registro","")))/LEN("- Con registro")</f>
        <v>#REF!</v>
      </c>
      <c r="EA28" s="170" t="e">
        <f t="shared" si="11"/>
        <v>#REF!</v>
      </c>
      <c r="EB28" s="173" t="e">
        <f t="shared" si="20"/>
        <v>#REF!</v>
      </c>
      <c r="EC28" s="173" t="e">
        <f t="shared" si="21"/>
        <v>#REF!</v>
      </c>
      <c r="ED28" s="215" t="e">
        <f t="shared" si="22"/>
        <v>#REF!</v>
      </c>
      <c r="EE28" s="283" t="e">
        <f t="shared" si="23"/>
        <v>#REF!</v>
      </c>
      <c r="EF28" s="283"/>
      <c r="EG28" s="283"/>
      <c r="EH28" s="283"/>
      <c r="EI28" s="283"/>
      <c r="EJ28" s="283"/>
      <c r="EK28" s="283"/>
      <c r="EL28" s="283"/>
      <c r="EM28" s="283"/>
      <c r="EN28" s="283"/>
      <c r="EP28" s="201">
        <f t="shared" si="24"/>
        <v>45275</v>
      </c>
      <c r="EQ28" s="202">
        <f t="shared" si="25"/>
        <v>45320</v>
      </c>
      <c r="ER28" s="170" t="str">
        <f t="shared" si="26"/>
        <v>Riesgos</v>
      </c>
      <c r="ES28" s="170" t="str">
        <f t="shared" si="16"/>
        <v>ID_-: Posibilidad de afectación reputacional por hallazgos a la gestión de la segunda línea de defensa, debido a la no realización de la retroalimentación a los procesos y dependencias en términos de: a) seguimiento a los planes de acción integrado y de ajuste y sostenibilidad del Modelo Integrado de Planeación y Gestión, b) elaboración y actualización de la información documentada de los procesos institucionales y los sistemas de gestión de la entidad, c) reporte de seguimiento a la gestión de riesgos, d) seguimiento a los indicadores de los sistemas de gestión de la entidad, e) seguimiento a la gestión de acciones preventivas, correctivas, correcciones y de mejora de los procesos institucionales.</v>
      </c>
      <c r="ET28" s="170" t="str">
        <f t="shared" si="17"/>
        <v>Ajuste en 
Establecimiento de controles
Evaluación de controles
 en el Mapa de riesgos de Fortalecimiento Institucional</v>
      </c>
      <c r="EU28" s="170" t="str">
        <f t="shared" si="18"/>
        <v>Solicitud de cambio realizada y aprobada por la Oficina Asesora de Planeación  a través del Aplicativo DARUMA</v>
      </c>
    </row>
    <row r="29" spans="1:151" ht="399.95" customHeight="1" x14ac:dyDescent="0.2">
      <c r="A29" s="206" t="s">
        <v>534</v>
      </c>
      <c r="B29" s="185" t="s">
        <v>1545</v>
      </c>
      <c r="C29" s="185" t="s">
        <v>1546</v>
      </c>
      <c r="D29" s="206" t="s">
        <v>151</v>
      </c>
      <c r="E29" s="207" t="s">
        <v>90</v>
      </c>
      <c r="F29" s="185" t="s">
        <v>1559</v>
      </c>
      <c r="G29" s="207" t="s">
        <v>782</v>
      </c>
      <c r="H29" s="207" t="s">
        <v>782</v>
      </c>
      <c r="I29" s="176" t="s">
        <v>1560</v>
      </c>
      <c r="J29" s="206" t="s">
        <v>35</v>
      </c>
      <c r="K29" s="207" t="s">
        <v>341</v>
      </c>
      <c r="L29" s="185" t="s">
        <v>1561</v>
      </c>
      <c r="M29" s="191" t="s">
        <v>1562</v>
      </c>
      <c r="N29" s="185" t="s">
        <v>1563</v>
      </c>
      <c r="O29" s="185" t="s">
        <v>1564</v>
      </c>
      <c r="P29" s="185" t="s">
        <v>344</v>
      </c>
      <c r="Q29" s="185" t="s">
        <v>332</v>
      </c>
      <c r="R29" s="185" t="s">
        <v>345</v>
      </c>
      <c r="S29" s="185" t="s">
        <v>599</v>
      </c>
      <c r="T29" s="185" t="s">
        <v>965</v>
      </c>
      <c r="U29" s="208" t="s">
        <v>316</v>
      </c>
      <c r="V29" s="209">
        <v>0.2</v>
      </c>
      <c r="W29" s="208" t="s">
        <v>121</v>
      </c>
      <c r="X29" s="209">
        <v>0.4</v>
      </c>
      <c r="Y29" s="66" t="s">
        <v>271</v>
      </c>
      <c r="Z29" s="185" t="s">
        <v>1565</v>
      </c>
      <c r="AA29" s="208" t="s">
        <v>316</v>
      </c>
      <c r="AB29" s="213">
        <v>3.0239999999999996E-2</v>
      </c>
      <c r="AC29" s="208" t="s">
        <v>121</v>
      </c>
      <c r="AD29" s="213">
        <v>0.22500000000000003</v>
      </c>
      <c r="AE29" s="66" t="s">
        <v>271</v>
      </c>
      <c r="AF29" s="185" t="s">
        <v>1566</v>
      </c>
      <c r="AG29" s="206" t="s">
        <v>335</v>
      </c>
      <c r="AH29" s="185" t="s">
        <v>822</v>
      </c>
      <c r="AI29" s="185" t="s">
        <v>822</v>
      </c>
      <c r="AJ29" s="185" t="s">
        <v>822</v>
      </c>
      <c r="AK29" s="185" t="s">
        <v>782</v>
      </c>
      <c r="AL29" s="185" t="s">
        <v>822</v>
      </c>
      <c r="AM29" s="185" t="s">
        <v>822</v>
      </c>
      <c r="AN29" s="185" t="s">
        <v>1567</v>
      </c>
      <c r="AO29" s="185" t="s">
        <v>1568</v>
      </c>
      <c r="AP29" s="185" t="s">
        <v>1569</v>
      </c>
      <c r="AQ29" s="186">
        <v>45275</v>
      </c>
      <c r="AR29" s="187" t="s">
        <v>1129</v>
      </c>
      <c r="AS29" s="188" t="s">
        <v>1570</v>
      </c>
      <c r="AT29" s="189"/>
      <c r="AU29" s="190"/>
      <c r="AV29" s="191"/>
      <c r="AW29" s="189"/>
      <c r="AX29" s="187"/>
      <c r="AY29" s="188"/>
      <c r="AZ29" s="189"/>
      <c r="BA29" s="190"/>
      <c r="BB29" s="191"/>
      <c r="BC29" s="189"/>
      <c r="BD29" s="187"/>
      <c r="BE29" s="188"/>
      <c r="BF29" s="189"/>
      <c r="BG29" s="190"/>
      <c r="BH29" s="191"/>
      <c r="BI29" s="189"/>
      <c r="BJ29" s="187"/>
      <c r="BK29" s="188"/>
      <c r="BL29" s="189"/>
      <c r="BM29" s="190"/>
      <c r="BN29" s="191"/>
      <c r="BO29" s="189"/>
      <c r="BP29" s="187"/>
      <c r="BQ29" s="188"/>
      <c r="BR29" s="189"/>
      <c r="BS29" s="190"/>
      <c r="BT29" s="191"/>
      <c r="BU29" s="189"/>
      <c r="BV29" s="187"/>
      <c r="BW29" s="188"/>
      <c r="BX29" s="189"/>
      <c r="BY29" s="190"/>
      <c r="BZ29" s="192"/>
      <c r="CA29" s="2">
        <f t="shared" si="0"/>
        <v>33</v>
      </c>
      <c r="CB29" s="51"/>
      <c r="CC29" s="51"/>
      <c r="CD29" s="51" t="s">
        <v>611</v>
      </c>
      <c r="CE29" s="51" t="s">
        <v>607</v>
      </c>
      <c r="CF29" s="51" t="s">
        <v>605</v>
      </c>
      <c r="CG29" s="51" t="s">
        <v>605</v>
      </c>
      <c r="CH29" s="51" t="s">
        <v>628</v>
      </c>
      <c r="CI29" s="51" t="s">
        <v>605</v>
      </c>
      <c r="CJ29" s="51" t="s">
        <v>632</v>
      </c>
      <c r="CK29" s="51"/>
      <c r="CL29" s="51" t="s">
        <v>632</v>
      </c>
      <c r="CM29" s="51" t="s">
        <v>632</v>
      </c>
      <c r="CN29" s="51" t="s">
        <v>632</v>
      </c>
      <c r="CO29" s="51" t="s">
        <v>632</v>
      </c>
      <c r="CP29" s="51" t="s">
        <v>632</v>
      </c>
      <c r="CQ29" s="51" t="s">
        <v>632</v>
      </c>
      <c r="CR29" s="51" t="s">
        <v>650</v>
      </c>
      <c r="CS29" s="51" t="s">
        <v>632</v>
      </c>
      <c r="CT29" s="51" t="s">
        <v>632</v>
      </c>
      <c r="CU29" s="51" t="s">
        <v>632</v>
      </c>
      <c r="CV29" s="51" t="s">
        <v>632</v>
      </c>
      <c r="CW29" s="51" t="s">
        <v>632</v>
      </c>
      <c r="CX29" s="51" t="s">
        <v>632</v>
      </c>
      <c r="CZ29" s="174" t="str">
        <f t="shared" si="1"/>
        <v>Gestión de procesos</v>
      </c>
      <c r="DA29" s="282" t="str">
        <f t="shared" si="2"/>
        <v>Posibilidad de afectación reputacional por pérdida de la credibilidad en el compromiso ambiental de la Entidad, debido a decisiones erróneas o no acertadas en la formulación del PIGA y su plan de acción</v>
      </c>
      <c r="DB29" s="282"/>
      <c r="DC29" s="282"/>
      <c r="DD29" s="282"/>
      <c r="DE29" s="282"/>
      <c r="DF29" s="282"/>
      <c r="DG29" s="282"/>
      <c r="DH29" s="174" t="str">
        <f t="shared" si="3"/>
        <v>Bajo</v>
      </c>
      <c r="DI29" s="174" t="str">
        <f t="shared" si="4"/>
        <v>Bajo</v>
      </c>
      <c r="DK29" s="170" t="e">
        <f>SUM(LEN(#REF!)-LEN(SUBSTITUTE(#REF!,"- Preventivo","")))/LEN("- Preventivo")</f>
        <v>#REF!</v>
      </c>
      <c r="DL29" s="170" t="e">
        <f t="shared" si="5"/>
        <v>#REF!</v>
      </c>
      <c r="DM29" s="170" t="e">
        <f>SUM(LEN(#REF!)-LEN(SUBSTITUTE(#REF!,"- Detectivo","")))/LEN("- Detectivo")</f>
        <v>#REF!</v>
      </c>
      <c r="DN29" s="170" t="e">
        <f t="shared" si="6"/>
        <v>#REF!</v>
      </c>
      <c r="DO29" s="170" t="e">
        <f>SUM(LEN(#REF!)-LEN(SUBSTITUTE(#REF!,"- Correctivo","")))/LEN("- Correctivo")</f>
        <v>#REF!</v>
      </c>
      <c r="DP29" s="170" t="e">
        <f t="shared" si="7"/>
        <v>#REF!</v>
      </c>
      <c r="DQ29" s="170" t="e">
        <f t="shared" si="19"/>
        <v>#REF!</v>
      </c>
      <c r="DR29" s="170" t="e">
        <f t="shared" si="8"/>
        <v>#REF!</v>
      </c>
      <c r="DS29" s="170" t="e">
        <f>SUM(LEN(#REF!)-LEN(SUBSTITUTE(#REF!,"- Documentado","")))/LEN("- Documentado")</f>
        <v>#REF!</v>
      </c>
      <c r="DT29" s="170" t="e">
        <f>SUM(LEN(#REF!)-LEN(SUBSTITUTE(#REF!,"- Documentado","")))/LEN("- Documentado")</f>
        <v>#REF!</v>
      </c>
      <c r="DU29" s="170" t="e">
        <f t="shared" si="9"/>
        <v>#REF!</v>
      </c>
      <c r="DV29" s="170" t="e">
        <f>SUM(LEN(#REF!)-LEN(SUBSTITUTE(#REF!,"- Continua","")))/LEN("- Continua")</f>
        <v>#REF!</v>
      </c>
      <c r="DW29" s="170" t="e">
        <f>SUM(LEN(#REF!)-LEN(SUBSTITUTE(#REF!,"- Continua","")))/LEN("- Continua")</f>
        <v>#REF!</v>
      </c>
      <c r="DX29" s="170" t="e">
        <f t="shared" si="10"/>
        <v>#REF!</v>
      </c>
      <c r="DY29" s="170" t="e">
        <f>SUM(LEN(#REF!)-LEN(SUBSTITUTE(#REF!,"- Con registro","")))/LEN("- Con registro")</f>
        <v>#REF!</v>
      </c>
      <c r="DZ29" s="170" t="e">
        <f>SUM(LEN(#REF!)-LEN(SUBSTITUTE(#REF!,"- Con registro","")))/LEN("- Con registro")</f>
        <v>#REF!</v>
      </c>
      <c r="EA29" s="170" t="e">
        <f t="shared" si="11"/>
        <v>#REF!</v>
      </c>
      <c r="EB29" s="173" t="e">
        <f t="shared" si="20"/>
        <v>#REF!</v>
      </c>
      <c r="EC29" s="173" t="e">
        <f t="shared" si="21"/>
        <v>#REF!</v>
      </c>
      <c r="ED29" s="215" t="e">
        <f t="shared" si="22"/>
        <v>#REF!</v>
      </c>
      <c r="EE29" s="283" t="e">
        <f t="shared" si="23"/>
        <v>#REF!</v>
      </c>
      <c r="EF29" s="283"/>
      <c r="EG29" s="283"/>
      <c r="EH29" s="283"/>
      <c r="EI29" s="283"/>
      <c r="EJ29" s="283"/>
      <c r="EK29" s="283"/>
      <c r="EL29" s="283"/>
      <c r="EM29" s="283"/>
      <c r="EN29" s="283"/>
      <c r="EP29" s="201">
        <f t="shared" si="24"/>
        <v>45275</v>
      </c>
      <c r="EQ29" s="202">
        <f t="shared" si="25"/>
        <v>45320</v>
      </c>
      <c r="ER29" s="170" t="str">
        <f t="shared" si="26"/>
        <v>Riesgos</v>
      </c>
      <c r="ES29" s="170" t="str">
        <f t="shared" si="16"/>
        <v>ID_-: Posibilidad de afectación reputacional por pérdida de la credibilidad en el compromiso ambiental de la Entidad, debido a decisiones erróneas o no acertadas en la formulación del PIGA y su plan de acción</v>
      </c>
      <c r="ET29" s="170" t="str">
        <f t="shared" si="17"/>
        <v>Ajuste en Identificación del riesgo
Análisis antes de controles
Establecimiento de controles
Evaluación de controles
Tratamiento del riesgo en el Mapa de riesgos de Fortalecimiento Institucional</v>
      </c>
      <c r="EU29" s="170" t="str">
        <f t="shared" si="18"/>
        <v>Solicitud de cambio realizada y aprobada por la Dirección Administrativa y Financiera a través del Aplicativo DARUMA</v>
      </c>
    </row>
    <row r="30" spans="1:151" ht="399.95" customHeight="1" x14ac:dyDescent="0.2">
      <c r="A30" s="206" t="s">
        <v>535</v>
      </c>
      <c r="B30" s="185" t="s">
        <v>938</v>
      </c>
      <c r="C30" s="185" t="s">
        <v>939</v>
      </c>
      <c r="D30" s="206" t="s">
        <v>493</v>
      </c>
      <c r="E30" s="207" t="s">
        <v>90</v>
      </c>
      <c r="F30" s="185" t="s">
        <v>940</v>
      </c>
      <c r="G30" s="207" t="s">
        <v>782</v>
      </c>
      <c r="H30" s="207" t="s">
        <v>782</v>
      </c>
      <c r="I30" s="176" t="s">
        <v>941</v>
      </c>
      <c r="J30" s="206" t="s">
        <v>35</v>
      </c>
      <c r="K30" s="207" t="s">
        <v>341</v>
      </c>
      <c r="L30" s="185" t="s">
        <v>942</v>
      </c>
      <c r="M30" s="191" t="s">
        <v>943</v>
      </c>
      <c r="N30" s="185" t="s">
        <v>944</v>
      </c>
      <c r="O30" s="185" t="s">
        <v>945</v>
      </c>
      <c r="P30" s="185" t="s">
        <v>795</v>
      </c>
      <c r="Q30" s="185" t="s">
        <v>332</v>
      </c>
      <c r="R30" s="185" t="s">
        <v>946</v>
      </c>
      <c r="S30" s="185" t="s">
        <v>598</v>
      </c>
      <c r="T30" s="185" t="s">
        <v>821</v>
      </c>
      <c r="U30" s="208" t="s">
        <v>314</v>
      </c>
      <c r="V30" s="209">
        <v>0.4</v>
      </c>
      <c r="W30" s="208" t="s">
        <v>121</v>
      </c>
      <c r="X30" s="209">
        <v>0.4</v>
      </c>
      <c r="Y30" s="66" t="s">
        <v>84</v>
      </c>
      <c r="Z30" s="185" t="s">
        <v>1405</v>
      </c>
      <c r="AA30" s="208" t="s">
        <v>316</v>
      </c>
      <c r="AB30" s="213">
        <v>0.11759999999999998</v>
      </c>
      <c r="AC30" s="208" t="s">
        <v>315</v>
      </c>
      <c r="AD30" s="213">
        <v>0.16875000000000001</v>
      </c>
      <c r="AE30" s="66" t="s">
        <v>271</v>
      </c>
      <c r="AF30" s="185" t="s">
        <v>947</v>
      </c>
      <c r="AG30" s="206" t="s">
        <v>335</v>
      </c>
      <c r="AH30" s="185" t="s">
        <v>822</v>
      </c>
      <c r="AI30" s="185" t="s">
        <v>822</v>
      </c>
      <c r="AJ30" s="185" t="s">
        <v>782</v>
      </c>
      <c r="AK30" s="185" t="s">
        <v>782</v>
      </c>
      <c r="AL30" s="185" t="s">
        <v>822</v>
      </c>
      <c r="AM30" s="185" t="s">
        <v>822</v>
      </c>
      <c r="AN30" s="185" t="s">
        <v>948</v>
      </c>
      <c r="AO30" s="185" t="s">
        <v>949</v>
      </c>
      <c r="AP30" s="185" t="s">
        <v>950</v>
      </c>
      <c r="AQ30" s="186">
        <v>45261</v>
      </c>
      <c r="AR30" s="187" t="s">
        <v>837</v>
      </c>
      <c r="AS30" s="188" t="s">
        <v>951</v>
      </c>
      <c r="AT30" s="189"/>
      <c r="AU30" s="190"/>
      <c r="AV30" s="191"/>
      <c r="AW30" s="189"/>
      <c r="AX30" s="187"/>
      <c r="AY30" s="188"/>
      <c r="AZ30" s="189"/>
      <c r="BA30" s="190"/>
      <c r="BB30" s="191"/>
      <c r="BC30" s="189"/>
      <c r="BD30" s="187"/>
      <c r="BE30" s="188"/>
      <c r="BF30" s="189"/>
      <c r="BG30" s="190"/>
      <c r="BH30" s="191"/>
      <c r="BI30" s="189"/>
      <c r="BJ30" s="187"/>
      <c r="BK30" s="188"/>
      <c r="BL30" s="189"/>
      <c r="BM30" s="187"/>
      <c r="BN30" s="188"/>
      <c r="BO30" s="189"/>
      <c r="BP30" s="187"/>
      <c r="BQ30" s="188"/>
      <c r="BR30" s="189"/>
      <c r="BS30" s="190"/>
      <c r="BT30" s="191"/>
      <c r="BU30" s="189"/>
      <c r="BV30" s="187"/>
      <c r="BW30" s="188"/>
      <c r="BX30" s="189"/>
      <c r="BY30" s="190"/>
      <c r="BZ30" s="192"/>
      <c r="CA30" s="2">
        <f t="shared" si="0"/>
        <v>33</v>
      </c>
      <c r="CB30" s="51"/>
      <c r="CC30" s="51"/>
      <c r="CD30" s="51" t="s">
        <v>612</v>
      </c>
      <c r="CE30" s="51" t="s">
        <v>607</v>
      </c>
      <c r="CF30" s="51" t="s">
        <v>605</v>
      </c>
      <c r="CG30" s="51" t="s">
        <v>605</v>
      </c>
      <c r="CH30" s="51" t="s">
        <v>628</v>
      </c>
      <c r="CI30" s="51" t="s">
        <v>605</v>
      </c>
      <c r="CJ30" s="51" t="s">
        <v>632</v>
      </c>
      <c r="CK30" s="51" t="s">
        <v>635</v>
      </c>
      <c r="CL30" s="51" t="s">
        <v>632</v>
      </c>
      <c r="CM30" s="51" t="s">
        <v>632</v>
      </c>
      <c r="CN30" s="51" t="s">
        <v>632</v>
      </c>
      <c r="CO30" s="51" t="s">
        <v>632</v>
      </c>
      <c r="CP30" s="51" t="s">
        <v>632</v>
      </c>
      <c r="CQ30" s="51" t="s">
        <v>632</v>
      </c>
      <c r="CR30" s="51" t="s">
        <v>651</v>
      </c>
      <c r="CS30" s="51" t="s">
        <v>632</v>
      </c>
      <c r="CT30" s="51" t="s">
        <v>632</v>
      </c>
      <c r="CU30" s="51" t="s">
        <v>632</v>
      </c>
      <c r="CV30" s="51" t="s">
        <v>632</v>
      </c>
      <c r="CW30" s="51" t="s">
        <v>632</v>
      </c>
      <c r="CX30" s="51" t="s">
        <v>632</v>
      </c>
      <c r="CZ30" s="174" t="str">
        <f t="shared" si="1"/>
        <v>Gestión de procesos</v>
      </c>
      <c r="DA30" s="282" t="str">
        <f t="shared" si="2"/>
        <v>Posibilidad de afectación reputacional por información inoportuna, deficiente o insuficiente, debido a errores (fallas o deficiencias) en el reporte de la información o en la gestión de relacionamiento y cooperación  internacional de los sectores y/o entidades</v>
      </c>
      <c r="DB30" s="282"/>
      <c r="DC30" s="282"/>
      <c r="DD30" s="282"/>
      <c r="DE30" s="282"/>
      <c r="DF30" s="282"/>
      <c r="DG30" s="282"/>
      <c r="DH30" s="174" t="str">
        <f t="shared" si="3"/>
        <v>Moderado</v>
      </c>
      <c r="DI30" s="174" t="str">
        <f t="shared" si="4"/>
        <v>Bajo</v>
      </c>
      <c r="DK30" s="170" t="e">
        <f>SUM(LEN(#REF!)-LEN(SUBSTITUTE(#REF!,"- Preventivo","")))/LEN("- Preventivo")</f>
        <v>#REF!</v>
      </c>
      <c r="DL30" s="170" t="e">
        <f t="shared" si="5"/>
        <v>#REF!</v>
      </c>
      <c r="DM30" s="170" t="e">
        <f>SUM(LEN(#REF!)-LEN(SUBSTITUTE(#REF!,"- Detectivo","")))/LEN("- Detectivo")</f>
        <v>#REF!</v>
      </c>
      <c r="DN30" s="170" t="e">
        <f t="shared" si="6"/>
        <v>#REF!</v>
      </c>
      <c r="DO30" s="170" t="e">
        <f>SUM(LEN(#REF!)-LEN(SUBSTITUTE(#REF!,"- Correctivo","")))/LEN("- Correctivo")</f>
        <v>#REF!</v>
      </c>
      <c r="DP30" s="170" t="e">
        <f t="shared" si="7"/>
        <v>#REF!</v>
      </c>
      <c r="DQ30" s="170" t="e">
        <f t="shared" si="19"/>
        <v>#REF!</v>
      </c>
      <c r="DR30" s="170" t="e">
        <f t="shared" si="8"/>
        <v>#REF!</v>
      </c>
      <c r="DS30" s="170" t="e">
        <f>SUM(LEN(#REF!)-LEN(SUBSTITUTE(#REF!,"- Documentado","")))/LEN("- Documentado")</f>
        <v>#REF!</v>
      </c>
      <c r="DT30" s="170" t="e">
        <f>SUM(LEN(#REF!)-LEN(SUBSTITUTE(#REF!,"- Documentado","")))/LEN("- Documentado")</f>
        <v>#REF!</v>
      </c>
      <c r="DU30" s="170" t="e">
        <f t="shared" si="9"/>
        <v>#REF!</v>
      </c>
      <c r="DV30" s="170" t="e">
        <f>SUM(LEN(#REF!)-LEN(SUBSTITUTE(#REF!,"- Continua","")))/LEN("- Continua")</f>
        <v>#REF!</v>
      </c>
      <c r="DW30" s="170" t="e">
        <f>SUM(LEN(#REF!)-LEN(SUBSTITUTE(#REF!,"- Continua","")))/LEN("- Continua")</f>
        <v>#REF!</v>
      </c>
      <c r="DX30" s="170" t="e">
        <f t="shared" si="10"/>
        <v>#REF!</v>
      </c>
      <c r="DY30" s="170" t="e">
        <f>SUM(LEN(#REF!)-LEN(SUBSTITUTE(#REF!,"- Con registro","")))/LEN("- Con registro")</f>
        <v>#REF!</v>
      </c>
      <c r="DZ30" s="170" t="e">
        <f>SUM(LEN(#REF!)-LEN(SUBSTITUTE(#REF!,"- Con registro","")))/LEN("- Con registro")</f>
        <v>#REF!</v>
      </c>
      <c r="EA30" s="170" t="e">
        <f t="shared" si="11"/>
        <v>#REF!</v>
      </c>
      <c r="EB30" s="173" t="e">
        <f t="shared" si="20"/>
        <v>#REF!</v>
      </c>
      <c r="EC30" s="173" t="e">
        <f t="shared" si="21"/>
        <v>#REF!</v>
      </c>
      <c r="ED30" s="215" t="e">
        <f t="shared" si="22"/>
        <v>#REF!</v>
      </c>
      <c r="EE30" s="283" t="e">
        <f t="shared" si="23"/>
        <v>#REF!</v>
      </c>
      <c r="EF30" s="283"/>
      <c r="EG30" s="283"/>
      <c r="EH30" s="283"/>
      <c r="EI30" s="283"/>
      <c r="EJ30" s="283"/>
      <c r="EK30" s="283"/>
      <c r="EL30" s="283"/>
      <c r="EM30" s="283"/>
      <c r="EN30" s="283"/>
      <c r="EP30" s="201">
        <f t="shared" si="24"/>
        <v>45261</v>
      </c>
      <c r="EQ30" s="202">
        <f t="shared" si="25"/>
        <v>45320</v>
      </c>
      <c r="ER30" s="170" t="str">
        <f t="shared" si="26"/>
        <v>Riesgos</v>
      </c>
      <c r="ES30" s="170" t="str">
        <f t="shared" si="16"/>
        <v>ID_-: Posibilidad de afectación reputacional por información inoportuna, deficiente o insuficiente, debido a errores (fallas o deficiencias) en el reporte de la información o en la gestión de relacionamiento y cooperación  internacional de los sectores y/o entidades</v>
      </c>
      <c r="ET30" s="170" t="str">
        <f t="shared" si="17"/>
        <v>Ajuste en 
Establecimiento de controles
 en el Mapa de riesgos de Gestión de Alianzas e Internacionalización de Bogotá</v>
      </c>
      <c r="EU30" s="170" t="str">
        <f t="shared" si="18"/>
        <v>Solicitud de cambio realizada y aprobada por la Dirección Distrital de Relaciones Internacionales  a través del Aplicativo DARUMA</v>
      </c>
    </row>
    <row r="31" spans="1:151" ht="399.95" customHeight="1" x14ac:dyDescent="0.2">
      <c r="A31" s="206" t="s">
        <v>535</v>
      </c>
      <c r="B31" s="185" t="s">
        <v>938</v>
      </c>
      <c r="C31" s="185" t="s">
        <v>939</v>
      </c>
      <c r="D31" s="206" t="s">
        <v>493</v>
      </c>
      <c r="E31" s="207" t="s">
        <v>90</v>
      </c>
      <c r="F31" s="185" t="s">
        <v>952</v>
      </c>
      <c r="G31" s="207" t="s">
        <v>782</v>
      </c>
      <c r="H31" s="207" t="s">
        <v>782</v>
      </c>
      <c r="I31" s="176" t="s">
        <v>953</v>
      </c>
      <c r="J31" s="206" t="s">
        <v>35</v>
      </c>
      <c r="K31" s="207" t="s">
        <v>329</v>
      </c>
      <c r="L31" s="185" t="s">
        <v>942</v>
      </c>
      <c r="M31" s="191" t="s">
        <v>954</v>
      </c>
      <c r="N31" s="185" t="s">
        <v>494</v>
      </c>
      <c r="O31" s="185" t="s">
        <v>495</v>
      </c>
      <c r="P31" s="185" t="s">
        <v>795</v>
      </c>
      <c r="Q31" s="185" t="s">
        <v>332</v>
      </c>
      <c r="R31" s="185" t="s">
        <v>407</v>
      </c>
      <c r="S31" s="185" t="s">
        <v>598</v>
      </c>
      <c r="T31" s="185" t="s">
        <v>821</v>
      </c>
      <c r="U31" s="208" t="s">
        <v>314</v>
      </c>
      <c r="V31" s="209">
        <v>0.4</v>
      </c>
      <c r="W31" s="208" t="s">
        <v>121</v>
      </c>
      <c r="X31" s="209">
        <v>0.4</v>
      </c>
      <c r="Y31" s="66" t="s">
        <v>84</v>
      </c>
      <c r="Z31" s="185" t="s">
        <v>955</v>
      </c>
      <c r="AA31" s="208" t="s">
        <v>316</v>
      </c>
      <c r="AB31" s="213">
        <v>0.16799999999999998</v>
      </c>
      <c r="AC31" s="208" t="s">
        <v>315</v>
      </c>
      <c r="AD31" s="213">
        <v>0.16875000000000001</v>
      </c>
      <c r="AE31" s="66" t="s">
        <v>271</v>
      </c>
      <c r="AF31" s="185" t="s">
        <v>956</v>
      </c>
      <c r="AG31" s="206" t="s">
        <v>335</v>
      </c>
      <c r="AH31" s="185" t="s">
        <v>822</v>
      </c>
      <c r="AI31" s="185" t="s">
        <v>822</v>
      </c>
      <c r="AJ31" s="185" t="s">
        <v>782</v>
      </c>
      <c r="AK31" s="185" t="s">
        <v>782</v>
      </c>
      <c r="AL31" s="185" t="s">
        <v>822</v>
      </c>
      <c r="AM31" s="185" t="s">
        <v>822</v>
      </c>
      <c r="AN31" s="185" t="s">
        <v>957</v>
      </c>
      <c r="AO31" s="185" t="s">
        <v>958</v>
      </c>
      <c r="AP31" s="185" t="s">
        <v>959</v>
      </c>
      <c r="AQ31" s="186">
        <v>45261</v>
      </c>
      <c r="AR31" s="187" t="s">
        <v>837</v>
      </c>
      <c r="AS31" s="188" t="s">
        <v>960</v>
      </c>
      <c r="AT31" s="189"/>
      <c r="AU31" s="190"/>
      <c r="AV31" s="191"/>
      <c r="AW31" s="189"/>
      <c r="AX31" s="187"/>
      <c r="AY31" s="188"/>
      <c r="AZ31" s="189"/>
      <c r="BA31" s="190"/>
      <c r="BB31" s="191"/>
      <c r="BC31" s="189"/>
      <c r="BD31" s="187"/>
      <c r="BE31" s="188"/>
      <c r="BF31" s="189"/>
      <c r="BG31" s="190"/>
      <c r="BH31" s="191"/>
      <c r="BI31" s="189"/>
      <c r="BJ31" s="187"/>
      <c r="BK31" s="188"/>
      <c r="BL31" s="189"/>
      <c r="BM31" s="187"/>
      <c r="BN31" s="188"/>
      <c r="BO31" s="189"/>
      <c r="BP31" s="190"/>
      <c r="BQ31" s="191"/>
      <c r="BR31" s="189"/>
      <c r="BS31" s="190"/>
      <c r="BT31" s="191"/>
      <c r="BU31" s="189"/>
      <c r="BV31" s="187"/>
      <c r="BW31" s="188"/>
      <c r="BX31" s="189"/>
      <c r="BY31" s="190"/>
      <c r="BZ31" s="192"/>
      <c r="CA31" s="2">
        <f t="shared" si="0"/>
        <v>33</v>
      </c>
      <c r="CB31" s="51"/>
      <c r="CC31" s="51"/>
      <c r="CD31" s="51" t="s">
        <v>612</v>
      </c>
      <c r="CE31" s="51" t="s">
        <v>607</v>
      </c>
      <c r="CF31" s="51" t="s">
        <v>605</v>
      </c>
      <c r="CG31" s="51" t="s">
        <v>605</v>
      </c>
      <c r="CH31" s="51" t="s">
        <v>628</v>
      </c>
      <c r="CI31" s="51" t="s">
        <v>605</v>
      </c>
      <c r="CJ31" s="51" t="s">
        <v>632</v>
      </c>
      <c r="CK31" s="51"/>
      <c r="CL31" s="51" t="s">
        <v>632</v>
      </c>
      <c r="CM31" s="51" t="s">
        <v>632</v>
      </c>
      <c r="CN31" s="51" t="s">
        <v>632</v>
      </c>
      <c r="CO31" s="51" t="s">
        <v>632</v>
      </c>
      <c r="CP31" s="51" t="s">
        <v>632</v>
      </c>
      <c r="CQ31" s="51" t="s">
        <v>632</v>
      </c>
      <c r="CR31" s="51" t="s">
        <v>651</v>
      </c>
      <c r="CS31" s="51" t="s">
        <v>632</v>
      </c>
      <c r="CT31" s="51" t="s">
        <v>632</v>
      </c>
      <c r="CU31" s="51" t="s">
        <v>632</v>
      </c>
      <c r="CV31" s="51" t="s">
        <v>632</v>
      </c>
      <c r="CW31" s="51" t="s">
        <v>632</v>
      </c>
      <c r="CX31" s="51" t="s">
        <v>632</v>
      </c>
      <c r="CZ31" s="174" t="str">
        <f t="shared" si="1"/>
        <v>Gestión de procesos</v>
      </c>
      <c r="DA31" s="282" t="str">
        <f t="shared" si="2"/>
        <v>Posibilidad de afectación reputacional por información inoportuna, deficiente o insuficiente, debido a errores (fallas o deficiencias) en el reporte de la información o en la gestión de relacionamiento y posicionamiento  internacional de los sectores y/o entidades</v>
      </c>
      <c r="DB31" s="282"/>
      <c r="DC31" s="282"/>
      <c r="DD31" s="282"/>
      <c r="DE31" s="282"/>
      <c r="DF31" s="282"/>
      <c r="DG31" s="282"/>
      <c r="DH31" s="174" t="str">
        <f t="shared" si="3"/>
        <v>Moderado</v>
      </c>
      <c r="DI31" s="174" t="str">
        <f t="shared" si="4"/>
        <v>Bajo</v>
      </c>
      <c r="DK31" s="170" t="e">
        <f>SUM(LEN(#REF!)-LEN(SUBSTITUTE(#REF!,"- Preventivo","")))/LEN("- Preventivo")</f>
        <v>#REF!</v>
      </c>
      <c r="DL31" s="170" t="e">
        <f t="shared" si="5"/>
        <v>#REF!</v>
      </c>
      <c r="DM31" s="170" t="e">
        <f>SUM(LEN(#REF!)-LEN(SUBSTITUTE(#REF!,"- Detectivo","")))/LEN("- Detectivo")</f>
        <v>#REF!</v>
      </c>
      <c r="DN31" s="170" t="e">
        <f t="shared" si="6"/>
        <v>#REF!</v>
      </c>
      <c r="DO31" s="170" t="e">
        <f>SUM(LEN(#REF!)-LEN(SUBSTITUTE(#REF!,"- Correctivo","")))/LEN("- Correctivo")</f>
        <v>#REF!</v>
      </c>
      <c r="DP31" s="170" t="e">
        <f t="shared" si="7"/>
        <v>#REF!</v>
      </c>
      <c r="DQ31" s="170" t="e">
        <f t="shared" si="19"/>
        <v>#REF!</v>
      </c>
      <c r="DR31" s="170" t="e">
        <f t="shared" si="8"/>
        <v>#REF!</v>
      </c>
      <c r="DS31" s="170" t="e">
        <f>SUM(LEN(#REF!)-LEN(SUBSTITUTE(#REF!,"- Documentado","")))/LEN("- Documentado")</f>
        <v>#REF!</v>
      </c>
      <c r="DT31" s="170" t="e">
        <f>SUM(LEN(#REF!)-LEN(SUBSTITUTE(#REF!,"- Documentado","")))/LEN("- Documentado")</f>
        <v>#REF!</v>
      </c>
      <c r="DU31" s="170" t="e">
        <f t="shared" si="9"/>
        <v>#REF!</v>
      </c>
      <c r="DV31" s="170" t="e">
        <f>SUM(LEN(#REF!)-LEN(SUBSTITUTE(#REF!,"- Continua","")))/LEN("- Continua")</f>
        <v>#REF!</v>
      </c>
      <c r="DW31" s="170" t="e">
        <f>SUM(LEN(#REF!)-LEN(SUBSTITUTE(#REF!,"- Continua","")))/LEN("- Continua")</f>
        <v>#REF!</v>
      </c>
      <c r="DX31" s="170" t="e">
        <f t="shared" si="10"/>
        <v>#REF!</v>
      </c>
      <c r="DY31" s="170" t="e">
        <f>SUM(LEN(#REF!)-LEN(SUBSTITUTE(#REF!,"- Con registro","")))/LEN("- Con registro")</f>
        <v>#REF!</v>
      </c>
      <c r="DZ31" s="170" t="e">
        <f>SUM(LEN(#REF!)-LEN(SUBSTITUTE(#REF!,"- Con registro","")))/LEN("- Con registro")</f>
        <v>#REF!</v>
      </c>
      <c r="EA31" s="170" t="e">
        <f t="shared" si="11"/>
        <v>#REF!</v>
      </c>
      <c r="EB31" s="173" t="e">
        <f t="shared" si="20"/>
        <v>#REF!</v>
      </c>
      <c r="EC31" s="173" t="e">
        <f t="shared" si="21"/>
        <v>#REF!</v>
      </c>
      <c r="ED31" s="215" t="e">
        <f t="shared" si="22"/>
        <v>#REF!</v>
      </c>
      <c r="EE31" s="283" t="e">
        <f t="shared" si="23"/>
        <v>#REF!</v>
      </c>
      <c r="EF31" s="283"/>
      <c r="EG31" s="283"/>
      <c r="EH31" s="283"/>
      <c r="EI31" s="283"/>
      <c r="EJ31" s="283"/>
      <c r="EK31" s="283"/>
      <c r="EL31" s="283"/>
      <c r="EM31" s="283"/>
      <c r="EN31" s="283"/>
      <c r="EP31" s="201">
        <f t="shared" si="24"/>
        <v>45261</v>
      </c>
      <c r="EQ31" s="202">
        <f t="shared" si="25"/>
        <v>45320</v>
      </c>
      <c r="ER31" s="170" t="str">
        <f t="shared" si="26"/>
        <v>Riesgos</v>
      </c>
      <c r="ES31" s="170" t="str">
        <f t="shared" si="16"/>
        <v>ID_-: Posibilidad de afectación reputacional por información inoportuna, deficiente o insuficiente, debido a errores (fallas o deficiencias) en el reporte de la información o en la gestión de relacionamiento y posicionamiento  internacional de los sectores y/o entidades</v>
      </c>
      <c r="ET31" s="170" t="str">
        <f t="shared" si="17"/>
        <v>Ajuste en 
Establecimiento de controles
 en el Mapa de riesgos de Gestión de Alianzas e Internacionalización de Bogotá</v>
      </c>
      <c r="EU31" s="170" t="str">
        <f t="shared" si="18"/>
        <v>Solicitud de cambio realizada y aprobada por la Dirección Distrital de Relaciones Internacionales  a través del Aplicativo DARUMA</v>
      </c>
    </row>
    <row r="32" spans="1:151" ht="399.95" customHeight="1" x14ac:dyDescent="0.2">
      <c r="A32" s="206" t="s">
        <v>536</v>
      </c>
      <c r="B32" s="185" t="s">
        <v>961</v>
      </c>
      <c r="C32" s="185" t="s">
        <v>962</v>
      </c>
      <c r="D32" s="206" t="s">
        <v>125</v>
      </c>
      <c r="E32" s="207" t="s">
        <v>537</v>
      </c>
      <c r="F32" s="185" t="s">
        <v>963</v>
      </c>
      <c r="G32" s="207" t="s">
        <v>782</v>
      </c>
      <c r="H32" s="207" t="s">
        <v>782</v>
      </c>
      <c r="I32" s="176" t="s">
        <v>964</v>
      </c>
      <c r="J32" s="206" t="s">
        <v>35</v>
      </c>
      <c r="K32" s="207" t="s">
        <v>341</v>
      </c>
      <c r="L32" s="185" t="s">
        <v>256</v>
      </c>
      <c r="M32" s="191" t="s">
        <v>367</v>
      </c>
      <c r="N32" s="185" t="s">
        <v>368</v>
      </c>
      <c r="O32" s="185" t="s">
        <v>369</v>
      </c>
      <c r="P32" s="185" t="s">
        <v>344</v>
      </c>
      <c r="Q32" s="185" t="s">
        <v>332</v>
      </c>
      <c r="R32" s="185" t="s">
        <v>345</v>
      </c>
      <c r="S32" s="185" t="s">
        <v>599</v>
      </c>
      <c r="T32" s="185" t="s">
        <v>965</v>
      </c>
      <c r="U32" s="208" t="s">
        <v>318</v>
      </c>
      <c r="V32" s="209">
        <v>0.8</v>
      </c>
      <c r="W32" s="208" t="s">
        <v>51</v>
      </c>
      <c r="X32" s="209">
        <v>1</v>
      </c>
      <c r="Y32" s="66" t="s">
        <v>273</v>
      </c>
      <c r="Z32" s="185" t="s">
        <v>966</v>
      </c>
      <c r="AA32" s="208" t="s">
        <v>314</v>
      </c>
      <c r="AB32" s="213">
        <v>0.2016</v>
      </c>
      <c r="AC32" s="208" t="s">
        <v>77</v>
      </c>
      <c r="AD32" s="213">
        <v>0.75</v>
      </c>
      <c r="AE32" s="66" t="s">
        <v>272</v>
      </c>
      <c r="AF32" s="185" t="s">
        <v>967</v>
      </c>
      <c r="AG32" s="206" t="s">
        <v>340</v>
      </c>
      <c r="AH32" s="210" t="s">
        <v>968</v>
      </c>
      <c r="AI32" s="210" t="s">
        <v>969</v>
      </c>
      <c r="AJ32" s="185" t="s">
        <v>782</v>
      </c>
      <c r="AK32" s="210" t="s">
        <v>782</v>
      </c>
      <c r="AL32" s="210" t="s">
        <v>885</v>
      </c>
      <c r="AM32" s="210" t="s">
        <v>1023</v>
      </c>
      <c r="AN32" s="185" t="s">
        <v>970</v>
      </c>
      <c r="AO32" s="185" t="s">
        <v>971</v>
      </c>
      <c r="AP32" s="185" t="s">
        <v>972</v>
      </c>
      <c r="AQ32" s="186">
        <v>45266</v>
      </c>
      <c r="AR32" s="187" t="s">
        <v>393</v>
      </c>
      <c r="AS32" s="188" t="s">
        <v>973</v>
      </c>
      <c r="AT32" s="189"/>
      <c r="AU32" s="190"/>
      <c r="AV32" s="191"/>
      <c r="AW32" s="189"/>
      <c r="AX32" s="187"/>
      <c r="AY32" s="188"/>
      <c r="AZ32" s="189"/>
      <c r="BA32" s="190"/>
      <c r="BB32" s="191"/>
      <c r="BC32" s="189"/>
      <c r="BD32" s="187"/>
      <c r="BE32" s="188"/>
      <c r="BF32" s="189"/>
      <c r="BG32" s="190"/>
      <c r="BH32" s="191"/>
      <c r="BI32" s="189"/>
      <c r="BJ32" s="187"/>
      <c r="BK32" s="188"/>
      <c r="BL32" s="189"/>
      <c r="BM32" s="190"/>
      <c r="BN32" s="191"/>
      <c r="BO32" s="189"/>
      <c r="BP32" s="187"/>
      <c r="BQ32" s="188"/>
      <c r="BR32" s="189"/>
      <c r="BS32" s="190"/>
      <c r="BT32" s="191"/>
      <c r="BU32" s="189"/>
      <c r="BV32" s="187"/>
      <c r="BW32" s="188"/>
      <c r="BX32" s="189"/>
      <c r="BY32" s="190"/>
      <c r="BZ32" s="192"/>
      <c r="CA32" s="2">
        <f t="shared" si="0"/>
        <v>33</v>
      </c>
      <c r="CB32" s="51" t="s">
        <v>797</v>
      </c>
      <c r="CC32" s="51" t="s">
        <v>711</v>
      </c>
      <c r="CD32" s="51" t="s">
        <v>613</v>
      </c>
      <c r="CE32" s="51" t="s">
        <v>632</v>
      </c>
      <c r="CF32" s="51" t="s">
        <v>605</v>
      </c>
      <c r="CG32" s="51" t="s">
        <v>605</v>
      </c>
      <c r="CH32" s="51" t="s">
        <v>627</v>
      </c>
      <c r="CI32" s="51" t="s">
        <v>605</v>
      </c>
      <c r="CJ32" s="51" t="s">
        <v>632</v>
      </c>
      <c r="CK32" s="51"/>
      <c r="CL32" s="51" t="s">
        <v>632</v>
      </c>
      <c r="CM32" s="51" t="s">
        <v>632</v>
      </c>
      <c r="CN32" s="51" t="s">
        <v>632</v>
      </c>
      <c r="CO32" s="51" t="s">
        <v>632</v>
      </c>
      <c r="CP32" s="51" t="s">
        <v>632</v>
      </c>
      <c r="CQ32" s="51" t="s">
        <v>632</v>
      </c>
      <c r="CR32" s="51" t="s">
        <v>652</v>
      </c>
      <c r="CS32" s="51" t="s">
        <v>632</v>
      </c>
      <c r="CT32" s="51" t="s">
        <v>632</v>
      </c>
      <c r="CU32" s="51" t="s">
        <v>632</v>
      </c>
      <c r="CV32" s="51" t="s">
        <v>632</v>
      </c>
      <c r="CW32" s="51" t="s">
        <v>632</v>
      </c>
      <c r="CX32" s="51" t="s">
        <v>632</v>
      </c>
      <c r="CZ32" s="174" t="str">
        <f t="shared" si="1"/>
        <v>Gestión de procesos</v>
      </c>
      <c r="DA32" s="282" t="str">
        <f t="shared" si="2"/>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DB32" s="282"/>
      <c r="DC32" s="282"/>
      <c r="DD32" s="282"/>
      <c r="DE32" s="282"/>
      <c r="DF32" s="282"/>
      <c r="DG32" s="282"/>
      <c r="DH32" s="174" t="str">
        <f t="shared" si="3"/>
        <v>Extremo</v>
      </c>
      <c r="DI32" s="174" t="str">
        <f t="shared" si="4"/>
        <v>Alto</v>
      </c>
      <c r="DK32" s="170" t="e">
        <f>SUM(LEN(#REF!)-LEN(SUBSTITUTE(#REF!,"- Preventivo","")))/LEN("- Preventivo")</f>
        <v>#REF!</v>
      </c>
      <c r="DL32" s="170" t="e">
        <f t="shared" si="5"/>
        <v>#REF!</v>
      </c>
      <c r="DM32" s="170" t="e">
        <f>SUM(LEN(#REF!)-LEN(SUBSTITUTE(#REF!,"- Detectivo","")))/LEN("- Detectivo")</f>
        <v>#REF!</v>
      </c>
      <c r="DN32" s="170" t="e">
        <f t="shared" si="6"/>
        <v>#REF!</v>
      </c>
      <c r="DO32" s="170" t="e">
        <f>SUM(LEN(#REF!)-LEN(SUBSTITUTE(#REF!,"- Correctivo","")))/LEN("- Correctivo")</f>
        <v>#REF!</v>
      </c>
      <c r="DP32" s="170" t="e">
        <f t="shared" si="7"/>
        <v>#REF!</v>
      </c>
      <c r="DQ32" s="170" t="e">
        <f t="shared" si="19"/>
        <v>#REF!</v>
      </c>
      <c r="DR32" s="170" t="e">
        <f t="shared" si="8"/>
        <v>#REF!</v>
      </c>
      <c r="DS32" s="170" t="e">
        <f>SUM(LEN(#REF!)-LEN(SUBSTITUTE(#REF!,"- Documentado","")))/LEN("- Documentado")</f>
        <v>#REF!</v>
      </c>
      <c r="DT32" s="170" t="e">
        <f>SUM(LEN(#REF!)-LEN(SUBSTITUTE(#REF!,"- Documentado","")))/LEN("- Documentado")</f>
        <v>#REF!</v>
      </c>
      <c r="DU32" s="170" t="e">
        <f t="shared" si="9"/>
        <v>#REF!</v>
      </c>
      <c r="DV32" s="170" t="e">
        <f>SUM(LEN(#REF!)-LEN(SUBSTITUTE(#REF!,"- Continua","")))/LEN("- Continua")</f>
        <v>#REF!</v>
      </c>
      <c r="DW32" s="170" t="e">
        <f>SUM(LEN(#REF!)-LEN(SUBSTITUTE(#REF!,"- Continua","")))/LEN("- Continua")</f>
        <v>#REF!</v>
      </c>
      <c r="DX32" s="170" t="e">
        <f t="shared" si="10"/>
        <v>#REF!</v>
      </c>
      <c r="DY32" s="170" t="e">
        <f>SUM(LEN(#REF!)-LEN(SUBSTITUTE(#REF!,"- Con registro","")))/LEN("- Con registro")</f>
        <v>#REF!</v>
      </c>
      <c r="DZ32" s="170" t="e">
        <f>SUM(LEN(#REF!)-LEN(SUBSTITUTE(#REF!,"- Con registro","")))/LEN("- Con registro")</f>
        <v>#REF!</v>
      </c>
      <c r="EA32" s="170" t="e">
        <f t="shared" si="11"/>
        <v>#REF!</v>
      </c>
      <c r="EB32" s="173" t="e">
        <f t="shared" si="20"/>
        <v>#REF!</v>
      </c>
      <c r="EC32" s="173" t="e">
        <f t="shared" si="21"/>
        <v>#REF!</v>
      </c>
      <c r="ED32" s="215" t="e">
        <f t="shared" si="22"/>
        <v>#REF!</v>
      </c>
      <c r="EE32" s="283" t="e">
        <f t="shared" si="23"/>
        <v>#REF!</v>
      </c>
      <c r="EF32" s="283"/>
      <c r="EG32" s="283"/>
      <c r="EH32" s="283"/>
      <c r="EI32" s="283"/>
      <c r="EJ32" s="283"/>
      <c r="EK32" s="283"/>
      <c r="EL32" s="283"/>
      <c r="EM32" s="283"/>
      <c r="EN32" s="283"/>
      <c r="EP32" s="201">
        <f t="shared" si="24"/>
        <v>45266</v>
      </c>
      <c r="EQ32" s="202">
        <f t="shared" si="25"/>
        <v>45320</v>
      </c>
      <c r="ER32" s="170" t="str">
        <f t="shared" si="26"/>
        <v>Riesgos</v>
      </c>
      <c r="ES32" s="170" t="str">
        <f t="shared" si="16"/>
        <v>ID_-: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v>
      </c>
      <c r="ET32" s="170" t="str">
        <f t="shared" si="17"/>
        <v>Ajuste en 
Análisis antes de controles
Tratamiento del riesgo en el Mapa de riesgos de Gestión de Contratación</v>
      </c>
      <c r="EU32" s="170" t="str">
        <f t="shared" si="18"/>
        <v>Solicitud de cambio realizada y aprobada por la Dirección de Contratación a través del Aplicativo DARUMA</v>
      </c>
    </row>
    <row r="33" spans="1:151" ht="399.95" customHeight="1" x14ac:dyDescent="0.2">
      <c r="A33" s="206" t="s">
        <v>536</v>
      </c>
      <c r="B33" s="185" t="s">
        <v>961</v>
      </c>
      <c r="C33" s="185" t="s">
        <v>962</v>
      </c>
      <c r="D33" s="206" t="s">
        <v>125</v>
      </c>
      <c r="E33" s="207" t="s">
        <v>537</v>
      </c>
      <c r="F33" s="185" t="s">
        <v>963</v>
      </c>
      <c r="G33" s="207" t="s">
        <v>782</v>
      </c>
      <c r="H33" s="207" t="s">
        <v>782</v>
      </c>
      <c r="I33" s="176" t="s">
        <v>974</v>
      </c>
      <c r="J33" s="206" t="s">
        <v>35</v>
      </c>
      <c r="K33" s="207" t="s">
        <v>341</v>
      </c>
      <c r="L33" s="185" t="s">
        <v>256</v>
      </c>
      <c r="M33" s="191" t="s">
        <v>370</v>
      </c>
      <c r="N33" s="185" t="s">
        <v>368</v>
      </c>
      <c r="O33" s="185" t="s">
        <v>372</v>
      </c>
      <c r="P33" s="185" t="s">
        <v>344</v>
      </c>
      <c r="Q33" s="185" t="s">
        <v>332</v>
      </c>
      <c r="R33" s="185" t="s">
        <v>345</v>
      </c>
      <c r="S33" s="185" t="s">
        <v>599</v>
      </c>
      <c r="T33" s="185" t="s">
        <v>965</v>
      </c>
      <c r="U33" s="208" t="s">
        <v>317</v>
      </c>
      <c r="V33" s="209">
        <v>0.6</v>
      </c>
      <c r="W33" s="208" t="s">
        <v>77</v>
      </c>
      <c r="X33" s="209">
        <v>0.8</v>
      </c>
      <c r="Y33" s="66" t="s">
        <v>272</v>
      </c>
      <c r="Z33" s="185" t="s">
        <v>975</v>
      </c>
      <c r="AA33" s="208" t="s">
        <v>314</v>
      </c>
      <c r="AB33" s="213">
        <v>0.252</v>
      </c>
      <c r="AC33" s="208" t="s">
        <v>101</v>
      </c>
      <c r="AD33" s="213">
        <v>0.60000000000000009</v>
      </c>
      <c r="AE33" s="66" t="s">
        <v>84</v>
      </c>
      <c r="AF33" s="185" t="s">
        <v>976</v>
      </c>
      <c r="AG33" s="206" t="s">
        <v>340</v>
      </c>
      <c r="AH33" s="210" t="s">
        <v>977</v>
      </c>
      <c r="AI33" s="210" t="s">
        <v>978</v>
      </c>
      <c r="AJ33" s="185" t="s">
        <v>782</v>
      </c>
      <c r="AK33" s="210" t="s">
        <v>782</v>
      </c>
      <c r="AL33" s="210" t="s">
        <v>987</v>
      </c>
      <c r="AM33" s="210" t="s">
        <v>1409</v>
      </c>
      <c r="AN33" s="185" t="s">
        <v>979</v>
      </c>
      <c r="AO33" s="185" t="s">
        <v>980</v>
      </c>
      <c r="AP33" s="185" t="s">
        <v>981</v>
      </c>
      <c r="AQ33" s="186">
        <v>45266</v>
      </c>
      <c r="AR33" s="187" t="s">
        <v>393</v>
      </c>
      <c r="AS33" s="188" t="s">
        <v>973</v>
      </c>
      <c r="AT33" s="189"/>
      <c r="AU33" s="190"/>
      <c r="AV33" s="191"/>
      <c r="AW33" s="189"/>
      <c r="AX33" s="187"/>
      <c r="AY33" s="188"/>
      <c r="AZ33" s="189"/>
      <c r="BA33" s="190"/>
      <c r="BB33" s="191"/>
      <c r="BC33" s="189"/>
      <c r="BD33" s="187"/>
      <c r="BE33" s="188"/>
      <c r="BF33" s="189"/>
      <c r="BG33" s="190"/>
      <c r="BH33" s="191"/>
      <c r="BI33" s="189"/>
      <c r="BJ33" s="187"/>
      <c r="BK33" s="188"/>
      <c r="BL33" s="189"/>
      <c r="BM33" s="190"/>
      <c r="BN33" s="191"/>
      <c r="BO33" s="189"/>
      <c r="BP33" s="187"/>
      <c r="BQ33" s="188"/>
      <c r="BR33" s="189"/>
      <c r="BS33" s="190"/>
      <c r="BT33" s="191"/>
      <c r="BU33" s="189"/>
      <c r="BV33" s="187"/>
      <c r="BW33" s="188"/>
      <c r="BX33" s="189"/>
      <c r="BY33" s="190"/>
      <c r="BZ33" s="192"/>
      <c r="CA33" s="2">
        <f t="shared" si="0"/>
        <v>33</v>
      </c>
      <c r="CB33" s="51" t="s">
        <v>797</v>
      </c>
      <c r="CC33" s="51" t="s">
        <v>711</v>
      </c>
      <c r="CD33" s="51" t="s">
        <v>613</v>
      </c>
      <c r="CE33" s="51" t="s">
        <v>632</v>
      </c>
      <c r="CF33" s="51" t="s">
        <v>605</v>
      </c>
      <c r="CG33" s="51" t="s">
        <v>605</v>
      </c>
      <c r="CH33" s="51" t="s">
        <v>627</v>
      </c>
      <c r="CI33" s="51" t="s">
        <v>605</v>
      </c>
      <c r="CJ33" s="51" t="s">
        <v>632</v>
      </c>
      <c r="CK33" s="51"/>
      <c r="CL33" s="51" t="s">
        <v>632</v>
      </c>
      <c r="CM33" s="51" t="s">
        <v>632</v>
      </c>
      <c r="CN33" s="51" t="s">
        <v>632</v>
      </c>
      <c r="CO33" s="51" t="s">
        <v>632</v>
      </c>
      <c r="CP33" s="51" t="s">
        <v>632</v>
      </c>
      <c r="CQ33" s="51" t="s">
        <v>632</v>
      </c>
      <c r="CR33" s="51" t="s">
        <v>653</v>
      </c>
      <c r="CS33" s="51" t="s">
        <v>632</v>
      </c>
      <c r="CT33" s="51" t="s">
        <v>632</v>
      </c>
      <c r="CU33" s="51" t="s">
        <v>632</v>
      </c>
      <c r="CV33" s="51" t="s">
        <v>632</v>
      </c>
      <c r="CW33" s="51" t="s">
        <v>632</v>
      </c>
      <c r="CX33" s="51" t="s">
        <v>632</v>
      </c>
      <c r="CZ33" s="174" t="str">
        <f t="shared" si="1"/>
        <v>Gestión de procesos</v>
      </c>
      <c r="DA33" s="282" t="str">
        <f t="shared" si="2"/>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DB33" s="282"/>
      <c r="DC33" s="282"/>
      <c r="DD33" s="282"/>
      <c r="DE33" s="282"/>
      <c r="DF33" s="282"/>
      <c r="DG33" s="282"/>
      <c r="DH33" s="174" t="str">
        <f t="shared" si="3"/>
        <v>Alto</v>
      </c>
      <c r="DI33" s="174" t="str">
        <f t="shared" si="4"/>
        <v>Moderado</v>
      </c>
      <c r="DK33" s="170" t="e">
        <f>SUM(LEN(#REF!)-LEN(SUBSTITUTE(#REF!,"- Preventivo","")))/LEN("- Preventivo")</f>
        <v>#REF!</v>
      </c>
      <c r="DL33" s="170" t="e">
        <f t="shared" si="5"/>
        <v>#REF!</v>
      </c>
      <c r="DM33" s="170" t="e">
        <f>SUM(LEN(#REF!)-LEN(SUBSTITUTE(#REF!,"- Detectivo","")))/LEN("- Detectivo")</f>
        <v>#REF!</v>
      </c>
      <c r="DN33" s="170" t="e">
        <f t="shared" si="6"/>
        <v>#REF!</v>
      </c>
      <c r="DO33" s="170" t="e">
        <f>SUM(LEN(#REF!)-LEN(SUBSTITUTE(#REF!,"- Correctivo","")))/LEN("- Correctivo")</f>
        <v>#REF!</v>
      </c>
      <c r="DP33" s="170" t="e">
        <f t="shared" si="7"/>
        <v>#REF!</v>
      </c>
      <c r="DQ33" s="170" t="e">
        <f t="shared" si="19"/>
        <v>#REF!</v>
      </c>
      <c r="DR33" s="170" t="e">
        <f t="shared" si="8"/>
        <v>#REF!</v>
      </c>
      <c r="DS33" s="170" t="e">
        <f>SUM(LEN(#REF!)-LEN(SUBSTITUTE(#REF!,"- Documentado","")))/LEN("- Documentado")</f>
        <v>#REF!</v>
      </c>
      <c r="DT33" s="170" t="e">
        <f>SUM(LEN(#REF!)-LEN(SUBSTITUTE(#REF!,"- Documentado","")))/LEN("- Documentado")</f>
        <v>#REF!</v>
      </c>
      <c r="DU33" s="170" t="e">
        <f t="shared" si="9"/>
        <v>#REF!</v>
      </c>
      <c r="DV33" s="170" t="e">
        <f>SUM(LEN(#REF!)-LEN(SUBSTITUTE(#REF!,"- Continua","")))/LEN("- Continua")</f>
        <v>#REF!</v>
      </c>
      <c r="DW33" s="170" t="e">
        <f>SUM(LEN(#REF!)-LEN(SUBSTITUTE(#REF!,"- Continua","")))/LEN("- Continua")</f>
        <v>#REF!</v>
      </c>
      <c r="DX33" s="170" t="e">
        <f t="shared" si="10"/>
        <v>#REF!</v>
      </c>
      <c r="DY33" s="170" t="e">
        <f>SUM(LEN(#REF!)-LEN(SUBSTITUTE(#REF!,"- Con registro","")))/LEN("- Con registro")</f>
        <v>#REF!</v>
      </c>
      <c r="DZ33" s="170" t="e">
        <f>SUM(LEN(#REF!)-LEN(SUBSTITUTE(#REF!,"- Con registro","")))/LEN("- Con registro")</f>
        <v>#REF!</v>
      </c>
      <c r="EA33" s="170" t="e">
        <f t="shared" si="11"/>
        <v>#REF!</v>
      </c>
      <c r="EB33" s="173" t="e">
        <f t="shared" si="20"/>
        <v>#REF!</v>
      </c>
      <c r="EC33" s="173" t="e">
        <f t="shared" si="21"/>
        <v>#REF!</v>
      </c>
      <c r="ED33" s="215" t="e">
        <f t="shared" si="22"/>
        <v>#REF!</v>
      </c>
      <c r="EE33" s="283" t="e">
        <f t="shared" si="23"/>
        <v>#REF!</v>
      </c>
      <c r="EF33" s="283"/>
      <c r="EG33" s="283"/>
      <c r="EH33" s="283"/>
      <c r="EI33" s="283"/>
      <c r="EJ33" s="283"/>
      <c r="EK33" s="283"/>
      <c r="EL33" s="283"/>
      <c r="EM33" s="283"/>
      <c r="EN33" s="283"/>
      <c r="EP33" s="201">
        <f t="shared" si="24"/>
        <v>45266</v>
      </c>
      <c r="EQ33" s="202">
        <f t="shared" si="25"/>
        <v>45320</v>
      </c>
      <c r="ER33" s="170" t="str">
        <f t="shared" si="26"/>
        <v>Riesgos</v>
      </c>
      <c r="ES33" s="170" t="str">
        <f t="shared" si="16"/>
        <v>ID_-: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v>
      </c>
      <c r="ET33" s="170" t="str">
        <f t="shared" si="17"/>
        <v>Ajuste en 
Análisis antes de controles
Tratamiento del riesgo en el Mapa de riesgos de Gestión de Contratación</v>
      </c>
      <c r="EU33" s="170" t="str">
        <f t="shared" si="18"/>
        <v>Solicitud de cambio realizada y aprobada por la Dirección de Contratación a través del Aplicativo DARUMA</v>
      </c>
    </row>
    <row r="34" spans="1:151" ht="399.95" customHeight="1" x14ac:dyDescent="0.2">
      <c r="A34" s="206" t="s">
        <v>536</v>
      </c>
      <c r="B34" s="185" t="s">
        <v>961</v>
      </c>
      <c r="C34" s="185" t="s">
        <v>962</v>
      </c>
      <c r="D34" s="206" t="s">
        <v>125</v>
      </c>
      <c r="E34" s="207" t="s">
        <v>537</v>
      </c>
      <c r="F34" s="185" t="s">
        <v>538</v>
      </c>
      <c r="G34" s="207" t="s">
        <v>782</v>
      </c>
      <c r="H34" s="207" t="s">
        <v>782</v>
      </c>
      <c r="I34" s="176" t="s">
        <v>982</v>
      </c>
      <c r="J34" s="206" t="s">
        <v>35</v>
      </c>
      <c r="K34" s="207" t="s">
        <v>341</v>
      </c>
      <c r="L34" s="185" t="s">
        <v>983</v>
      </c>
      <c r="M34" s="191" t="s">
        <v>373</v>
      </c>
      <c r="N34" s="185" t="s">
        <v>368</v>
      </c>
      <c r="O34" s="185" t="s">
        <v>374</v>
      </c>
      <c r="P34" s="185" t="s">
        <v>344</v>
      </c>
      <c r="Q34" s="185" t="s">
        <v>332</v>
      </c>
      <c r="R34" s="185" t="s">
        <v>345</v>
      </c>
      <c r="S34" s="185" t="s">
        <v>598</v>
      </c>
      <c r="T34" s="185" t="s">
        <v>821</v>
      </c>
      <c r="U34" s="208" t="s">
        <v>318</v>
      </c>
      <c r="V34" s="209">
        <v>0.8</v>
      </c>
      <c r="W34" s="208" t="s">
        <v>77</v>
      </c>
      <c r="X34" s="209">
        <v>0.8</v>
      </c>
      <c r="Y34" s="66" t="s">
        <v>272</v>
      </c>
      <c r="Z34" s="185" t="s">
        <v>984</v>
      </c>
      <c r="AA34" s="208" t="s">
        <v>314</v>
      </c>
      <c r="AB34" s="213">
        <v>0.33599999999999997</v>
      </c>
      <c r="AC34" s="208" t="s">
        <v>101</v>
      </c>
      <c r="AD34" s="213">
        <v>0.45000000000000007</v>
      </c>
      <c r="AE34" s="66" t="s">
        <v>84</v>
      </c>
      <c r="AF34" s="185" t="s">
        <v>976</v>
      </c>
      <c r="AG34" s="206" t="s">
        <v>340</v>
      </c>
      <c r="AH34" s="210" t="s">
        <v>985</v>
      </c>
      <c r="AI34" s="210" t="s">
        <v>986</v>
      </c>
      <c r="AJ34" s="185" t="s">
        <v>782</v>
      </c>
      <c r="AK34" s="210" t="s">
        <v>782</v>
      </c>
      <c r="AL34" s="210" t="s">
        <v>987</v>
      </c>
      <c r="AM34" s="210" t="s">
        <v>988</v>
      </c>
      <c r="AN34" s="185" t="s">
        <v>989</v>
      </c>
      <c r="AO34" s="185" t="s">
        <v>990</v>
      </c>
      <c r="AP34" s="185" t="s">
        <v>991</v>
      </c>
      <c r="AQ34" s="186">
        <v>45266</v>
      </c>
      <c r="AR34" s="187" t="s">
        <v>393</v>
      </c>
      <c r="AS34" s="188" t="s">
        <v>973</v>
      </c>
      <c r="AT34" s="189"/>
      <c r="AU34" s="190"/>
      <c r="AV34" s="191"/>
      <c r="AW34" s="189"/>
      <c r="AX34" s="187"/>
      <c r="AY34" s="188"/>
      <c r="AZ34" s="189"/>
      <c r="BA34" s="190"/>
      <c r="BB34" s="191"/>
      <c r="BC34" s="189"/>
      <c r="BD34" s="187"/>
      <c r="BE34" s="188"/>
      <c r="BF34" s="189"/>
      <c r="BG34" s="190"/>
      <c r="BH34" s="191"/>
      <c r="BI34" s="189"/>
      <c r="BJ34" s="187"/>
      <c r="BK34" s="188"/>
      <c r="BL34" s="189"/>
      <c r="BM34" s="190"/>
      <c r="BN34" s="191"/>
      <c r="BO34" s="189"/>
      <c r="BP34" s="187"/>
      <c r="BQ34" s="188"/>
      <c r="BR34" s="189"/>
      <c r="BS34" s="190"/>
      <c r="BT34" s="191"/>
      <c r="BU34" s="189"/>
      <c r="BV34" s="187"/>
      <c r="BW34" s="188"/>
      <c r="BX34" s="189"/>
      <c r="BY34" s="190"/>
      <c r="BZ34" s="192"/>
      <c r="CA34" s="2">
        <f t="shared" si="0"/>
        <v>33</v>
      </c>
      <c r="CB34" s="51" t="s">
        <v>797</v>
      </c>
      <c r="CC34" s="51" t="s">
        <v>711</v>
      </c>
      <c r="CD34" s="51" t="s">
        <v>613</v>
      </c>
      <c r="CE34" s="51" t="s">
        <v>632</v>
      </c>
      <c r="CF34" s="51" t="s">
        <v>605</v>
      </c>
      <c r="CG34" s="51" t="s">
        <v>605</v>
      </c>
      <c r="CH34" s="51" t="s">
        <v>627</v>
      </c>
      <c r="CI34" s="51" t="s">
        <v>605</v>
      </c>
      <c r="CJ34" s="51" t="s">
        <v>632</v>
      </c>
      <c r="CK34" s="51"/>
      <c r="CL34" s="51" t="s">
        <v>632</v>
      </c>
      <c r="CM34" s="51" t="s">
        <v>632</v>
      </c>
      <c r="CN34" s="51" t="s">
        <v>632</v>
      </c>
      <c r="CO34" s="51" t="s">
        <v>632</v>
      </c>
      <c r="CP34" s="51" t="s">
        <v>632</v>
      </c>
      <c r="CQ34" s="51" t="s">
        <v>632</v>
      </c>
      <c r="CR34" s="51" t="s">
        <v>654</v>
      </c>
      <c r="CS34" s="51" t="s">
        <v>632</v>
      </c>
      <c r="CT34" s="51" t="s">
        <v>632</v>
      </c>
      <c r="CU34" s="51" t="s">
        <v>632</v>
      </c>
      <c r="CV34" s="51" t="s">
        <v>632</v>
      </c>
      <c r="CW34" s="51" t="s">
        <v>632</v>
      </c>
      <c r="CX34" s="51" t="s">
        <v>632</v>
      </c>
      <c r="CZ34" s="174" t="str">
        <f t="shared" si="1"/>
        <v>Gestión de procesos</v>
      </c>
      <c r="DA34" s="282" t="str">
        <f t="shared" si="2"/>
        <v xml:space="preserve">Posibilidad de afectación económica (o presupuestal) por fallo en firme de detrimento patrimonial por parte de entes de control, debido a supervisión inadecuada de los contratos y/o convenios </v>
      </c>
      <c r="DB34" s="282"/>
      <c r="DC34" s="282"/>
      <c r="DD34" s="282"/>
      <c r="DE34" s="282"/>
      <c r="DF34" s="282"/>
      <c r="DG34" s="282"/>
      <c r="DH34" s="174" t="str">
        <f t="shared" si="3"/>
        <v>Alto</v>
      </c>
      <c r="DI34" s="174" t="str">
        <f t="shared" si="4"/>
        <v>Moderado</v>
      </c>
      <c r="DK34" s="170" t="e">
        <f>SUM(LEN(#REF!)-LEN(SUBSTITUTE(#REF!,"- Preventivo","")))/LEN("- Preventivo")</f>
        <v>#REF!</v>
      </c>
      <c r="DL34" s="170" t="e">
        <f t="shared" si="5"/>
        <v>#REF!</v>
      </c>
      <c r="DM34" s="170" t="e">
        <f>SUM(LEN(#REF!)-LEN(SUBSTITUTE(#REF!,"- Detectivo","")))/LEN("- Detectivo")</f>
        <v>#REF!</v>
      </c>
      <c r="DN34" s="170" t="e">
        <f t="shared" si="6"/>
        <v>#REF!</v>
      </c>
      <c r="DO34" s="170" t="e">
        <f>SUM(LEN(#REF!)-LEN(SUBSTITUTE(#REF!,"- Correctivo","")))/LEN("- Correctivo")</f>
        <v>#REF!</v>
      </c>
      <c r="DP34" s="170" t="e">
        <f t="shared" si="7"/>
        <v>#REF!</v>
      </c>
      <c r="DQ34" s="170" t="e">
        <f t="shared" si="19"/>
        <v>#REF!</v>
      </c>
      <c r="DR34" s="170" t="e">
        <f t="shared" si="8"/>
        <v>#REF!</v>
      </c>
      <c r="DS34" s="170" t="e">
        <f>SUM(LEN(#REF!)-LEN(SUBSTITUTE(#REF!,"- Documentado","")))/LEN("- Documentado")</f>
        <v>#REF!</v>
      </c>
      <c r="DT34" s="170" t="e">
        <f>SUM(LEN(#REF!)-LEN(SUBSTITUTE(#REF!,"- Documentado","")))/LEN("- Documentado")</f>
        <v>#REF!</v>
      </c>
      <c r="DU34" s="170" t="e">
        <f t="shared" si="9"/>
        <v>#REF!</v>
      </c>
      <c r="DV34" s="170" t="e">
        <f>SUM(LEN(#REF!)-LEN(SUBSTITUTE(#REF!,"- Continua","")))/LEN("- Continua")</f>
        <v>#REF!</v>
      </c>
      <c r="DW34" s="170" t="e">
        <f>SUM(LEN(#REF!)-LEN(SUBSTITUTE(#REF!,"- Continua","")))/LEN("- Continua")</f>
        <v>#REF!</v>
      </c>
      <c r="DX34" s="170" t="e">
        <f t="shared" si="10"/>
        <v>#REF!</v>
      </c>
      <c r="DY34" s="170" t="e">
        <f>SUM(LEN(#REF!)-LEN(SUBSTITUTE(#REF!,"- Con registro","")))/LEN("- Con registro")</f>
        <v>#REF!</v>
      </c>
      <c r="DZ34" s="170" t="e">
        <f>SUM(LEN(#REF!)-LEN(SUBSTITUTE(#REF!,"- Con registro","")))/LEN("- Con registro")</f>
        <v>#REF!</v>
      </c>
      <c r="EA34" s="170" t="e">
        <f t="shared" si="11"/>
        <v>#REF!</v>
      </c>
      <c r="EB34" s="173" t="e">
        <f t="shared" si="20"/>
        <v>#REF!</v>
      </c>
      <c r="EC34" s="173" t="e">
        <f t="shared" si="21"/>
        <v>#REF!</v>
      </c>
      <c r="ED34" s="215" t="e">
        <f t="shared" si="22"/>
        <v>#REF!</v>
      </c>
      <c r="EE34" s="283" t="e">
        <f t="shared" si="23"/>
        <v>#REF!</v>
      </c>
      <c r="EF34" s="283"/>
      <c r="EG34" s="283"/>
      <c r="EH34" s="283"/>
      <c r="EI34" s="283"/>
      <c r="EJ34" s="283"/>
      <c r="EK34" s="283"/>
      <c r="EL34" s="283"/>
      <c r="EM34" s="283"/>
      <c r="EN34" s="283"/>
      <c r="EP34" s="201">
        <f t="shared" si="24"/>
        <v>45266</v>
      </c>
      <c r="EQ34" s="202">
        <f t="shared" si="25"/>
        <v>45320</v>
      </c>
      <c r="ER34" s="170" t="str">
        <f t="shared" si="26"/>
        <v>Riesgos</v>
      </c>
      <c r="ES34" s="170" t="str">
        <f t="shared" si="16"/>
        <v xml:space="preserve">ID_-: Posibilidad de afectación económica (o presupuestal) por fallo en firme de detrimento patrimonial por parte de entes de control, debido a supervisión inadecuada de los contratos y/o convenios </v>
      </c>
      <c r="ET34" s="170" t="str">
        <f t="shared" si="17"/>
        <v>Ajuste en 
Análisis antes de controles
Tratamiento del riesgo en el Mapa de riesgos de Gestión de Contratación</v>
      </c>
      <c r="EU34" s="170" t="str">
        <f t="shared" si="18"/>
        <v>Solicitud de cambio realizada y aprobada por la Dirección de Contratación  a través del Aplicativo DARUMA</v>
      </c>
    </row>
    <row r="35" spans="1:151" ht="399.95" customHeight="1" x14ac:dyDescent="0.2">
      <c r="A35" s="206" t="s">
        <v>536</v>
      </c>
      <c r="B35" s="185" t="s">
        <v>961</v>
      </c>
      <c r="C35" s="185" t="s">
        <v>962</v>
      </c>
      <c r="D35" s="206" t="s">
        <v>125</v>
      </c>
      <c r="E35" s="207" t="s">
        <v>537</v>
      </c>
      <c r="F35" s="185" t="s">
        <v>963</v>
      </c>
      <c r="G35" s="207" t="s">
        <v>782</v>
      </c>
      <c r="H35" s="207" t="s">
        <v>782</v>
      </c>
      <c r="I35" s="176" t="s">
        <v>992</v>
      </c>
      <c r="J35" s="206" t="s">
        <v>63</v>
      </c>
      <c r="K35" s="207" t="s">
        <v>338</v>
      </c>
      <c r="L35" s="185" t="s">
        <v>256</v>
      </c>
      <c r="M35" s="191" t="s">
        <v>375</v>
      </c>
      <c r="N35" s="185" t="s">
        <v>371</v>
      </c>
      <c r="O35" s="185" t="s">
        <v>369</v>
      </c>
      <c r="P35" s="185" t="s">
        <v>344</v>
      </c>
      <c r="Q35" s="185" t="s">
        <v>332</v>
      </c>
      <c r="R35" s="185" t="s">
        <v>345</v>
      </c>
      <c r="S35" s="185" t="s">
        <v>599</v>
      </c>
      <c r="T35" s="185" t="s">
        <v>965</v>
      </c>
      <c r="U35" s="208" t="s">
        <v>316</v>
      </c>
      <c r="V35" s="209">
        <v>0.2</v>
      </c>
      <c r="W35" s="208" t="s">
        <v>51</v>
      </c>
      <c r="X35" s="209">
        <v>1</v>
      </c>
      <c r="Y35" s="66" t="s">
        <v>273</v>
      </c>
      <c r="Z35" s="185" t="s">
        <v>993</v>
      </c>
      <c r="AA35" s="208" t="s">
        <v>316</v>
      </c>
      <c r="AB35" s="213">
        <v>5.04E-2</v>
      </c>
      <c r="AC35" s="208" t="s">
        <v>51</v>
      </c>
      <c r="AD35" s="213">
        <v>1</v>
      </c>
      <c r="AE35" s="66" t="s">
        <v>273</v>
      </c>
      <c r="AF35" s="185" t="s">
        <v>994</v>
      </c>
      <c r="AG35" s="206" t="s">
        <v>340</v>
      </c>
      <c r="AH35" s="210" t="s">
        <v>968</v>
      </c>
      <c r="AI35" s="210" t="s">
        <v>969</v>
      </c>
      <c r="AJ35" s="210" t="s">
        <v>782</v>
      </c>
      <c r="AK35" s="210" t="s">
        <v>782</v>
      </c>
      <c r="AL35" s="210" t="s">
        <v>885</v>
      </c>
      <c r="AM35" s="210" t="s">
        <v>1023</v>
      </c>
      <c r="AN35" s="185" t="s">
        <v>995</v>
      </c>
      <c r="AO35" s="185" t="s">
        <v>980</v>
      </c>
      <c r="AP35" s="185" t="s">
        <v>996</v>
      </c>
      <c r="AQ35" s="186">
        <v>45266</v>
      </c>
      <c r="AR35" s="187" t="s">
        <v>393</v>
      </c>
      <c r="AS35" s="188" t="s">
        <v>973</v>
      </c>
      <c r="AT35" s="189"/>
      <c r="AU35" s="190"/>
      <c r="AV35" s="191"/>
      <c r="AW35" s="189"/>
      <c r="AX35" s="187"/>
      <c r="AY35" s="188"/>
      <c r="AZ35" s="189"/>
      <c r="BA35" s="190"/>
      <c r="BB35" s="191"/>
      <c r="BC35" s="189"/>
      <c r="BD35" s="187"/>
      <c r="BE35" s="188"/>
      <c r="BF35" s="189"/>
      <c r="BG35" s="190"/>
      <c r="BH35" s="191"/>
      <c r="BI35" s="189"/>
      <c r="BJ35" s="187"/>
      <c r="BK35" s="188"/>
      <c r="BL35" s="189"/>
      <c r="BM35" s="190"/>
      <c r="BN35" s="191"/>
      <c r="BO35" s="189"/>
      <c r="BP35" s="187"/>
      <c r="BQ35" s="188"/>
      <c r="BR35" s="189"/>
      <c r="BS35" s="190"/>
      <c r="BT35" s="191"/>
      <c r="BU35" s="189"/>
      <c r="BV35" s="187"/>
      <c r="BW35" s="188"/>
      <c r="BX35" s="189"/>
      <c r="BY35" s="190"/>
      <c r="BZ35" s="192"/>
      <c r="CA35" s="2">
        <f t="shared" si="0"/>
        <v>33</v>
      </c>
      <c r="CB35" s="51" t="s">
        <v>797</v>
      </c>
      <c r="CC35" s="51" t="s">
        <v>711</v>
      </c>
      <c r="CD35" s="51" t="s">
        <v>613</v>
      </c>
      <c r="CE35" s="51" t="s">
        <v>632</v>
      </c>
      <c r="CF35" s="51" t="s">
        <v>605</v>
      </c>
      <c r="CG35" s="51" t="s">
        <v>605</v>
      </c>
      <c r="CH35" s="51" t="s">
        <v>627</v>
      </c>
      <c r="CI35" s="51" t="s">
        <v>605</v>
      </c>
      <c r="CJ35" s="51" t="s">
        <v>632</v>
      </c>
      <c r="CK35" s="51"/>
      <c r="CL35" s="51" t="s">
        <v>632</v>
      </c>
      <c r="CM35" s="51" t="s">
        <v>638</v>
      </c>
      <c r="CN35" s="51" t="s">
        <v>632</v>
      </c>
      <c r="CO35" s="51" t="s">
        <v>632</v>
      </c>
      <c r="CP35" s="51" t="s">
        <v>632</v>
      </c>
      <c r="CQ35" s="51" t="s">
        <v>632</v>
      </c>
      <c r="CR35" s="51" t="s">
        <v>654</v>
      </c>
      <c r="CS35" s="51" t="s">
        <v>632</v>
      </c>
      <c r="CT35" s="51" t="s">
        <v>632</v>
      </c>
      <c r="CU35" s="51" t="s">
        <v>632</v>
      </c>
      <c r="CV35" s="51" t="s">
        <v>632</v>
      </c>
      <c r="CW35" s="51" t="s">
        <v>632</v>
      </c>
      <c r="CX35" s="51" t="s">
        <v>632</v>
      </c>
      <c r="CZ35" s="174" t="str">
        <f t="shared" si="1"/>
        <v>Corrupción</v>
      </c>
      <c r="DA35" s="282" t="str">
        <f t="shared" si="2"/>
        <v xml:space="preserve">Posibilidad de afectación reputacional por pérdida de la confianza ciudadana en la gestión contractual de la Entidad, debido a decisiones ajustadas a intereses propios o de terceros durante la etapa precontractual con el fin de celebrar un contrato </v>
      </c>
      <c r="DB35" s="282"/>
      <c r="DC35" s="282"/>
      <c r="DD35" s="282"/>
      <c r="DE35" s="282"/>
      <c r="DF35" s="282"/>
      <c r="DG35" s="282"/>
      <c r="DH35" s="174" t="str">
        <f t="shared" si="3"/>
        <v>Extremo</v>
      </c>
      <c r="DI35" s="174" t="str">
        <f t="shared" si="4"/>
        <v>Extremo</v>
      </c>
      <c r="DK35" s="170" t="e">
        <f>SUM(LEN(#REF!)-LEN(SUBSTITUTE(#REF!,"- Preventivo","")))/LEN("- Preventivo")</f>
        <v>#REF!</v>
      </c>
      <c r="DL35" s="170" t="e">
        <f t="shared" si="5"/>
        <v>#REF!</v>
      </c>
      <c r="DM35" s="170" t="e">
        <f>SUM(LEN(#REF!)-LEN(SUBSTITUTE(#REF!,"- Detectivo","")))/LEN("- Detectivo")</f>
        <v>#REF!</v>
      </c>
      <c r="DN35" s="170" t="e">
        <f t="shared" si="6"/>
        <v>#REF!</v>
      </c>
      <c r="DO35" s="170" t="e">
        <f>SUM(LEN(#REF!)-LEN(SUBSTITUTE(#REF!,"- Correctivo","")))/LEN("- Correctivo")</f>
        <v>#REF!</v>
      </c>
      <c r="DP35" s="170" t="e">
        <f t="shared" si="7"/>
        <v>#REF!</v>
      </c>
      <c r="DQ35" s="170" t="e">
        <f t="shared" si="19"/>
        <v>#REF!</v>
      </c>
      <c r="DR35" s="170" t="e">
        <f t="shared" si="8"/>
        <v>#REF!</v>
      </c>
      <c r="DS35" s="170" t="e">
        <f>SUM(LEN(#REF!)-LEN(SUBSTITUTE(#REF!,"- Documentado","")))/LEN("- Documentado")</f>
        <v>#REF!</v>
      </c>
      <c r="DT35" s="170" t="e">
        <f>SUM(LEN(#REF!)-LEN(SUBSTITUTE(#REF!,"- Documentado","")))/LEN("- Documentado")</f>
        <v>#REF!</v>
      </c>
      <c r="DU35" s="170" t="e">
        <f t="shared" si="9"/>
        <v>#REF!</v>
      </c>
      <c r="DV35" s="170" t="e">
        <f>SUM(LEN(#REF!)-LEN(SUBSTITUTE(#REF!,"- Continua","")))/LEN("- Continua")</f>
        <v>#REF!</v>
      </c>
      <c r="DW35" s="170" t="e">
        <f>SUM(LEN(#REF!)-LEN(SUBSTITUTE(#REF!,"- Continua","")))/LEN("- Continua")</f>
        <v>#REF!</v>
      </c>
      <c r="DX35" s="170" t="e">
        <f t="shared" si="10"/>
        <v>#REF!</v>
      </c>
      <c r="DY35" s="170" t="e">
        <f>SUM(LEN(#REF!)-LEN(SUBSTITUTE(#REF!,"- Con registro","")))/LEN("- Con registro")</f>
        <v>#REF!</v>
      </c>
      <c r="DZ35" s="170" t="e">
        <f>SUM(LEN(#REF!)-LEN(SUBSTITUTE(#REF!,"- Con registro","")))/LEN("- Con registro")</f>
        <v>#REF!</v>
      </c>
      <c r="EA35" s="170" t="e">
        <f t="shared" si="11"/>
        <v>#REF!</v>
      </c>
      <c r="EB35" s="173" t="e">
        <f t="shared" si="20"/>
        <v>#REF!</v>
      </c>
      <c r="EC35" s="173" t="e">
        <f t="shared" si="21"/>
        <v>#REF!</v>
      </c>
      <c r="ED35" s="215" t="e">
        <f t="shared" si="22"/>
        <v>#REF!</v>
      </c>
      <c r="EE35" s="283" t="e">
        <f t="shared" si="23"/>
        <v>#REF!</v>
      </c>
      <c r="EF35" s="283"/>
      <c r="EG35" s="283"/>
      <c r="EH35" s="283"/>
      <c r="EI35" s="283"/>
      <c r="EJ35" s="283"/>
      <c r="EK35" s="283"/>
      <c r="EL35" s="283"/>
      <c r="EM35" s="283"/>
      <c r="EN35" s="283"/>
      <c r="EP35" s="201">
        <f t="shared" si="24"/>
        <v>45266</v>
      </c>
      <c r="EQ35" s="202">
        <f t="shared" si="25"/>
        <v>45320</v>
      </c>
      <c r="ER35" s="170" t="str">
        <f t="shared" si="26"/>
        <v>Riesgos</v>
      </c>
      <c r="ES35" s="170" t="str">
        <f t="shared" si="16"/>
        <v xml:space="preserve">ID_-: Posibilidad de afectación reputacional por pérdida de la confianza ciudadana en la gestión contractual de la Entidad, debido a decisiones ajustadas a intereses propios o de terceros durante la etapa precontractual con el fin de celebrar un contrato </v>
      </c>
      <c r="ET35" s="170" t="str">
        <f t="shared" si="17"/>
        <v>Ajuste en 
Análisis antes de controles
Tratamiento del riesgo en el Mapa de riesgos de Gestión de Contratación</v>
      </c>
      <c r="EU35" s="170" t="str">
        <f t="shared" si="18"/>
        <v>Solicitud de cambio realizada y aprobada por la Dirección de Contratación a través del Aplicativo DARUMA</v>
      </c>
    </row>
    <row r="36" spans="1:151" ht="399.95" customHeight="1" x14ac:dyDescent="0.2">
      <c r="A36" s="206" t="s">
        <v>536</v>
      </c>
      <c r="B36" s="185" t="s">
        <v>961</v>
      </c>
      <c r="C36" s="185" t="s">
        <v>962</v>
      </c>
      <c r="D36" s="206" t="s">
        <v>125</v>
      </c>
      <c r="E36" s="207" t="s">
        <v>537</v>
      </c>
      <c r="F36" s="185" t="s">
        <v>538</v>
      </c>
      <c r="G36" s="207" t="s">
        <v>782</v>
      </c>
      <c r="H36" s="207" t="s">
        <v>782</v>
      </c>
      <c r="I36" s="176" t="s">
        <v>997</v>
      </c>
      <c r="J36" s="206" t="s">
        <v>63</v>
      </c>
      <c r="K36" s="207" t="s">
        <v>338</v>
      </c>
      <c r="L36" s="185" t="s">
        <v>256</v>
      </c>
      <c r="M36" s="191" t="s">
        <v>377</v>
      </c>
      <c r="N36" s="185" t="s">
        <v>371</v>
      </c>
      <c r="O36" s="185" t="s">
        <v>378</v>
      </c>
      <c r="P36" s="185" t="s">
        <v>344</v>
      </c>
      <c r="Q36" s="185" t="s">
        <v>332</v>
      </c>
      <c r="R36" s="185" t="s">
        <v>345</v>
      </c>
      <c r="S36" s="185" t="s">
        <v>598</v>
      </c>
      <c r="T36" s="185" t="s">
        <v>821</v>
      </c>
      <c r="U36" s="208" t="s">
        <v>316</v>
      </c>
      <c r="V36" s="209">
        <v>0.2</v>
      </c>
      <c r="W36" s="208" t="s">
        <v>51</v>
      </c>
      <c r="X36" s="209">
        <v>1</v>
      </c>
      <c r="Y36" s="66" t="s">
        <v>273</v>
      </c>
      <c r="Z36" s="185" t="s">
        <v>993</v>
      </c>
      <c r="AA36" s="208" t="s">
        <v>316</v>
      </c>
      <c r="AB36" s="213">
        <v>8.3999999999999991E-2</v>
      </c>
      <c r="AC36" s="208" t="s">
        <v>51</v>
      </c>
      <c r="AD36" s="213">
        <v>1</v>
      </c>
      <c r="AE36" s="66" t="s">
        <v>273</v>
      </c>
      <c r="AF36" s="185" t="s">
        <v>994</v>
      </c>
      <c r="AG36" s="206" t="s">
        <v>340</v>
      </c>
      <c r="AH36" s="210" t="s">
        <v>985</v>
      </c>
      <c r="AI36" s="210" t="s">
        <v>986</v>
      </c>
      <c r="AJ36" s="185" t="s">
        <v>782</v>
      </c>
      <c r="AK36" s="210" t="s">
        <v>782</v>
      </c>
      <c r="AL36" s="210" t="s">
        <v>987</v>
      </c>
      <c r="AM36" s="210" t="s">
        <v>988</v>
      </c>
      <c r="AN36" s="185" t="s">
        <v>998</v>
      </c>
      <c r="AO36" s="185" t="s">
        <v>980</v>
      </c>
      <c r="AP36" s="185" t="s">
        <v>999</v>
      </c>
      <c r="AQ36" s="186">
        <v>45266</v>
      </c>
      <c r="AR36" s="187" t="s">
        <v>393</v>
      </c>
      <c r="AS36" s="188" t="s">
        <v>973</v>
      </c>
      <c r="AT36" s="189"/>
      <c r="AU36" s="190"/>
      <c r="AV36" s="191"/>
      <c r="AW36" s="189"/>
      <c r="AX36" s="187"/>
      <c r="AY36" s="188"/>
      <c r="AZ36" s="189"/>
      <c r="BA36" s="190"/>
      <c r="BB36" s="191"/>
      <c r="BC36" s="189"/>
      <c r="BD36" s="187"/>
      <c r="BE36" s="188"/>
      <c r="BF36" s="189"/>
      <c r="BG36" s="190"/>
      <c r="BH36" s="191"/>
      <c r="BI36" s="189"/>
      <c r="BJ36" s="187"/>
      <c r="BK36" s="188"/>
      <c r="BL36" s="189"/>
      <c r="BM36" s="190"/>
      <c r="BN36" s="191"/>
      <c r="BO36" s="189"/>
      <c r="BP36" s="187"/>
      <c r="BQ36" s="188"/>
      <c r="BR36" s="189"/>
      <c r="BS36" s="190"/>
      <c r="BT36" s="191"/>
      <c r="BU36" s="189"/>
      <c r="BV36" s="187"/>
      <c r="BW36" s="188"/>
      <c r="BX36" s="189"/>
      <c r="BY36" s="190"/>
      <c r="BZ36" s="192"/>
      <c r="CA36" s="2">
        <f t="shared" si="0"/>
        <v>33</v>
      </c>
      <c r="CB36" s="51" t="s">
        <v>797</v>
      </c>
      <c r="CC36" s="51" t="s">
        <v>711</v>
      </c>
      <c r="CD36" s="51" t="s">
        <v>613</v>
      </c>
      <c r="CE36" s="51" t="s">
        <v>632</v>
      </c>
      <c r="CF36" s="51" t="s">
        <v>605</v>
      </c>
      <c r="CG36" s="51" t="s">
        <v>605</v>
      </c>
      <c r="CH36" s="51" t="s">
        <v>627</v>
      </c>
      <c r="CI36" s="51" t="s">
        <v>605</v>
      </c>
      <c r="CJ36" s="51" t="s">
        <v>632</v>
      </c>
      <c r="CK36" s="51"/>
      <c r="CL36" s="51" t="s">
        <v>632</v>
      </c>
      <c r="CM36" s="51" t="s">
        <v>638</v>
      </c>
      <c r="CN36" s="51" t="s">
        <v>632</v>
      </c>
      <c r="CO36" s="51" t="s">
        <v>632</v>
      </c>
      <c r="CP36" s="51" t="s">
        <v>632</v>
      </c>
      <c r="CQ36" s="51" t="s">
        <v>632</v>
      </c>
      <c r="CR36" s="51" t="s">
        <v>652</v>
      </c>
      <c r="CS36" s="51" t="s">
        <v>632</v>
      </c>
      <c r="CT36" s="51" t="s">
        <v>632</v>
      </c>
      <c r="CU36" s="51" t="s">
        <v>632</v>
      </c>
      <c r="CV36" s="51" t="s">
        <v>632</v>
      </c>
      <c r="CW36" s="51" t="s">
        <v>632</v>
      </c>
      <c r="CX36" s="51" t="s">
        <v>632</v>
      </c>
      <c r="CZ36" s="174" t="str">
        <f t="shared" si="1"/>
        <v>Corrupción</v>
      </c>
      <c r="DA36" s="282" t="str">
        <f t="shared" si="2"/>
        <v xml:space="preserve">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v>
      </c>
      <c r="DB36" s="282"/>
      <c r="DC36" s="282"/>
      <c r="DD36" s="282"/>
      <c r="DE36" s="282"/>
      <c r="DF36" s="282"/>
      <c r="DG36" s="282"/>
      <c r="DH36" s="174" t="str">
        <f t="shared" si="3"/>
        <v>Extremo</v>
      </c>
      <c r="DI36" s="174" t="str">
        <f t="shared" si="4"/>
        <v>Extremo</v>
      </c>
      <c r="DK36" s="170" t="e">
        <f>SUM(LEN(#REF!)-LEN(SUBSTITUTE(#REF!,"- Preventivo","")))/LEN("- Preventivo")</f>
        <v>#REF!</v>
      </c>
      <c r="DL36" s="170" t="e">
        <f t="shared" si="5"/>
        <v>#REF!</v>
      </c>
      <c r="DM36" s="170" t="e">
        <f>SUM(LEN(#REF!)-LEN(SUBSTITUTE(#REF!,"- Detectivo","")))/LEN("- Detectivo")</f>
        <v>#REF!</v>
      </c>
      <c r="DN36" s="170" t="e">
        <f t="shared" si="6"/>
        <v>#REF!</v>
      </c>
      <c r="DO36" s="170" t="e">
        <f>SUM(LEN(#REF!)-LEN(SUBSTITUTE(#REF!,"- Correctivo","")))/LEN("- Correctivo")</f>
        <v>#REF!</v>
      </c>
      <c r="DP36" s="170" t="e">
        <f t="shared" si="7"/>
        <v>#REF!</v>
      </c>
      <c r="DQ36" s="170" t="e">
        <f t="shared" si="19"/>
        <v>#REF!</v>
      </c>
      <c r="DR36" s="170" t="e">
        <f t="shared" si="8"/>
        <v>#REF!</v>
      </c>
      <c r="DS36" s="170" t="e">
        <f>SUM(LEN(#REF!)-LEN(SUBSTITUTE(#REF!,"- Documentado","")))/LEN("- Documentado")</f>
        <v>#REF!</v>
      </c>
      <c r="DT36" s="170" t="e">
        <f>SUM(LEN(#REF!)-LEN(SUBSTITUTE(#REF!,"- Documentado","")))/LEN("- Documentado")</f>
        <v>#REF!</v>
      </c>
      <c r="DU36" s="170" t="e">
        <f t="shared" si="9"/>
        <v>#REF!</v>
      </c>
      <c r="DV36" s="170" t="e">
        <f>SUM(LEN(#REF!)-LEN(SUBSTITUTE(#REF!,"- Continua","")))/LEN("- Continua")</f>
        <v>#REF!</v>
      </c>
      <c r="DW36" s="170" t="e">
        <f>SUM(LEN(#REF!)-LEN(SUBSTITUTE(#REF!,"- Continua","")))/LEN("- Continua")</f>
        <v>#REF!</v>
      </c>
      <c r="DX36" s="170" t="e">
        <f t="shared" si="10"/>
        <v>#REF!</v>
      </c>
      <c r="DY36" s="170" t="e">
        <f>SUM(LEN(#REF!)-LEN(SUBSTITUTE(#REF!,"- Con registro","")))/LEN("- Con registro")</f>
        <v>#REF!</v>
      </c>
      <c r="DZ36" s="170" t="e">
        <f>SUM(LEN(#REF!)-LEN(SUBSTITUTE(#REF!,"- Con registro","")))/LEN("- Con registro")</f>
        <v>#REF!</v>
      </c>
      <c r="EA36" s="170" t="e">
        <f t="shared" si="11"/>
        <v>#REF!</v>
      </c>
      <c r="EB36" s="173" t="e">
        <f t="shared" si="20"/>
        <v>#REF!</v>
      </c>
      <c r="EC36" s="173" t="e">
        <f t="shared" si="21"/>
        <v>#REF!</v>
      </c>
      <c r="ED36" s="215" t="e">
        <f t="shared" si="22"/>
        <v>#REF!</v>
      </c>
      <c r="EE36" s="283" t="e">
        <f t="shared" si="23"/>
        <v>#REF!</v>
      </c>
      <c r="EF36" s="283"/>
      <c r="EG36" s="283"/>
      <c r="EH36" s="283"/>
      <c r="EI36" s="283"/>
      <c r="EJ36" s="283"/>
      <c r="EK36" s="283"/>
      <c r="EL36" s="283"/>
      <c r="EM36" s="283"/>
      <c r="EN36" s="283"/>
      <c r="EP36" s="201">
        <f t="shared" si="24"/>
        <v>45266</v>
      </c>
      <c r="EQ36" s="202">
        <f t="shared" si="25"/>
        <v>45320</v>
      </c>
      <c r="ER36" s="170" t="str">
        <f t="shared" si="26"/>
        <v>Riesgos</v>
      </c>
      <c r="ES36" s="170" t="str">
        <f t="shared" si="16"/>
        <v xml:space="preserve">ID_-: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v>
      </c>
      <c r="ET36" s="170" t="str">
        <f t="shared" si="17"/>
        <v>Ajuste en 
Análisis antes de controles
Tratamiento del riesgo en el Mapa de riesgos de Gestión de Contratación</v>
      </c>
      <c r="EU36" s="170" t="str">
        <f t="shared" si="18"/>
        <v>Solicitud de cambio realizada y aprobada por la Dirección de Contratación a través del Aplicativo DARUMA</v>
      </c>
    </row>
    <row r="37" spans="1:151" ht="399.95" customHeight="1" x14ac:dyDescent="0.2">
      <c r="A37" s="206" t="s">
        <v>536</v>
      </c>
      <c r="B37" s="185" t="s">
        <v>961</v>
      </c>
      <c r="C37" s="185" t="s">
        <v>962</v>
      </c>
      <c r="D37" s="206" t="s">
        <v>125</v>
      </c>
      <c r="E37" s="207" t="s">
        <v>537</v>
      </c>
      <c r="F37" s="185" t="s">
        <v>539</v>
      </c>
      <c r="G37" s="207" t="s">
        <v>782</v>
      </c>
      <c r="H37" s="207" t="s">
        <v>782</v>
      </c>
      <c r="I37" s="176" t="s">
        <v>379</v>
      </c>
      <c r="J37" s="206" t="s">
        <v>35</v>
      </c>
      <c r="K37" s="207" t="s">
        <v>341</v>
      </c>
      <c r="L37" s="185" t="s">
        <v>256</v>
      </c>
      <c r="M37" s="191" t="s">
        <v>380</v>
      </c>
      <c r="N37" s="185" t="s">
        <v>381</v>
      </c>
      <c r="O37" s="185" t="s">
        <v>382</v>
      </c>
      <c r="P37" s="185" t="s">
        <v>344</v>
      </c>
      <c r="Q37" s="185" t="s">
        <v>332</v>
      </c>
      <c r="R37" s="185" t="s">
        <v>345</v>
      </c>
      <c r="S37" s="185" t="s">
        <v>598</v>
      </c>
      <c r="T37" s="185" t="s">
        <v>821</v>
      </c>
      <c r="U37" s="208" t="s">
        <v>317</v>
      </c>
      <c r="V37" s="209">
        <v>0.6</v>
      </c>
      <c r="W37" s="208" t="s">
        <v>77</v>
      </c>
      <c r="X37" s="209">
        <v>0.8</v>
      </c>
      <c r="Y37" s="66" t="s">
        <v>272</v>
      </c>
      <c r="Z37" s="185" t="s">
        <v>1000</v>
      </c>
      <c r="AA37" s="208" t="s">
        <v>314</v>
      </c>
      <c r="AB37" s="213">
        <v>0.252</v>
      </c>
      <c r="AC37" s="208" t="s">
        <v>101</v>
      </c>
      <c r="AD37" s="213">
        <v>0.60000000000000009</v>
      </c>
      <c r="AE37" s="66" t="s">
        <v>84</v>
      </c>
      <c r="AF37" s="185" t="s">
        <v>976</v>
      </c>
      <c r="AG37" s="206" t="s">
        <v>340</v>
      </c>
      <c r="AH37" s="210" t="s">
        <v>1001</v>
      </c>
      <c r="AI37" s="210" t="s">
        <v>1002</v>
      </c>
      <c r="AJ37" s="185" t="s">
        <v>782</v>
      </c>
      <c r="AK37" s="210" t="s">
        <v>782</v>
      </c>
      <c r="AL37" s="210" t="s">
        <v>885</v>
      </c>
      <c r="AM37" s="210" t="s">
        <v>874</v>
      </c>
      <c r="AN37" s="185" t="s">
        <v>1003</v>
      </c>
      <c r="AO37" s="185" t="s">
        <v>980</v>
      </c>
      <c r="AP37" s="185" t="s">
        <v>1004</v>
      </c>
      <c r="AQ37" s="186">
        <v>45266</v>
      </c>
      <c r="AR37" s="187" t="s">
        <v>393</v>
      </c>
      <c r="AS37" s="188" t="s">
        <v>973</v>
      </c>
      <c r="AT37" s="189"/>
      <c r="AU37" s="190"/>
      <c r="AV37" s="191"/>
      <c r="AW37" s="189"/>
      <c r="AX37" s="187"/>
      <c r="AY37" s="188"/>
      <c r="AZ37" s="189"/>
      <c r="BA37" s="190"/>
      <c r="BB37" s="191"/>
      <c r="BC37" s="189"/>
      <c r="BD37" s="187"/>
      <c r="BE37" s="188"/>
      <c r="BF37" s="189"/>
      <c r="BG37" s="190"/>
      <c r="BH37" s="191"/>
      <c r="BI37" s="189"/>
      <c r="BJ37" s="187"/>
      <c r="BK37" s="188"/>
      <c r="BL37" s="189"/>
      <c r="BM37" s="190"/>
      <c r="BN37" s="191"/>
      <c r="BO37" s="189"/>
      <c r="BP37" s="187"/>
      <c r="BQ37" s="188"/>
      <c r="BR37" s="189"/>
      <c r="BS37" s="190"/>
      <c r="BT37" s="191"/>
      <c r="BU37" s="189"/>
      <c r="BV37" s="187"/>
      <c r="BW37" s="188"/>
      <c r="BX37" s="189"/>
      <c r="BY37" s="190"/>
      <c r="BZ37" s="192"/>
      <c r="CA37" s="2">
        <f t="shared" si="0"/>
        <v>33</v>
      </c>
      <c r="CB37" s="51" t="s">
        <v>797</v>
      </c>
      <c r="CC37" s="51" t="s">
        <v>711</v>
      </c>
      <c r="CD37" s="51" t="s">
        <v>613</v>
      </c>
      <c r="CE37" s="51" t="s">
        <v>632</v>
      </c>
      <c r="CF37" s="51" t="s">
        <v>605</v>
      </c>
      <c r="CG37" s="51" t="s">
        <v>605</v>
      </c>
      <c r="CH37" s="51" t="s">
        <v>627</v>
      </c>
      <c r="CI37" s="51" t="s">
        <v>605</v>
      </c>
      <c r="CJ37" s="51" t="s">
        <v>632</v>
      </c>
      <c r="CK37" s="51"/>
      <c r="CL37" s="51" t="s">
        <v>632</v>
      </c>
      <c r="CM37" s="51" t="s">
        <v>632</v>
      </c>
      <c r="CN37" s="51" t="s">
        <v>632</v>
      </c>
      <c r="CO37" s="51" t="s">
        <v>632</v>
      </c>
      <c r="CP37" s="51" t="s">
        <v>632</v>
      </c>
      <c r="CQ37" s="51" t="s">
        <v>632</v>
      </c>
      <c r="CR37" s="51" t="s">
        <v>655</v>
      </c>
      <c r="CS37" s="51" t="s">
        <v>632</v>
      </c>
      <c r="CT37" s="51" t="s">
        <v>632</v>
      </c>
      <c r="CU37" s="51" t="s">
        <v>632</v>
      </c>
      <c r="CV37" s="51" t="s">
        <v>632</v>
      </c>
      <c r="CW37" s="51" t="s">
        <v>632</v>
      </c>
      <c r="CX37" s="51" t="s">
        <v>632</v>
      </c>
      <c r="CZ37" s="174" t="str">
        <f t="shared" si="1"/>
        <v>Gestión de procesos</v>
      </c>
      <c r="DA37" s="282" t="str">
        <f t="shared" si="2"/>
        <v>Posibilidad de afectación reputacional por sanción disciplinaria por parte de entes de Control, debido a  la supervisión inadecuada para adelantar el proceso de liquidación de los contratos o convenios que así lo requieran</v>
      </c>
      <c r="DB37" s="282"/>
      <c r="DC37" s="282"/>
      <c r="DD37" s="282"/>
      <c r="DE37" s="282"/>
      <c r="DF37" s="282"/>
      <c r="DG37" s="282"/>
      <c r="DH37" s="174" t="str">
        <f t="shared" si="3"/>
        <v>Alto</v>
      </c>
      <c r="DI37" s="174" t="str">
        <f t="shared" si="4"/>
        <v>Moderado</v>
      </c>
      <c r="DK37" s="170" t="e">
        <f>SUM(LEN(#REF!)-LEN(SUBSTITUTE(#REF!,"- Preventivo","")))/LEN("- Preventivo")</f>
        <v>#REF!</v>
      </c>
      <c r="DL37" s="170" t="e">
        <f t="shared" si="5"/>
        <v>#REF!</v>
      </c>
      <c r="DM37" s="170" t="e">
        <f>SUM(LEN(#REF!)-LEN(SUBSTITUTE(#REF!,"- Detectivo","")))/LEN("- Detectivo")</f>
        <v>#REF!</v>
      </c>
      <c r="DN37" s="170" t="e">
        <f t="shared" si="6"/>
        <v>#REF!</v>
      </c>
      <c r="DO37" s="170" t="e">
        <f>SUM(LEN(#REF!)-LEN(SUBSTITUTE(#REF!,"- Correctivo","")))/LEN("- Correctivo")</f>
        <v>#REF!</v>
      </c>
      <c r="DP37" s="170" t="e">
        <f t="shared" si="7"/>
        <v>#REF!</v>
      </c>
      <c r="DQ37" s="170" t="e">
        <f t="shared" si="19"/>
        <v>#REF!</v>
      </c>
      <c r="DR37" s="170" t="e">
        <f t="shared" si="8"/>
        <v>#REF!</v>
      </c>
      <c r="DS37" s="170" t="e">
        <f>SUM(LEN(#REF!)-LEN(SUBSTITUTE(#REF!,"- Documentado","")))/LEN("- Documentado")</f>
        <v>#REF!</v>
      </c>
      <c r="DT37" s="170" t="e">
        <f>SUM(LEN(#REF!)-LEN(SUBSTITUTE(#REF!,"- Documentado","")))/LEN("- Documentado")</f>
        <v>#REF!</v>
      </c>
      <c r="DU37" s="170" t="e">
        <f t="shared" si="9"/>
        <v>#REF!</v>
      </c>
      <c r="DV37" s="170" t="e">
        <f>SUM(LEN(#REF!)-LEN(SUBSTITUTE(#REF!,"- Continua","")))/LEN("- Continua")</f>
        <v>#REF!</v>
      </c>
      <c r="DW37" s="170" t="e">
        <f>SUM(LEN(#REF!)-LEN(SUBSTITUTE(#REF!,"- Continua","")))/LEN("- Continua")</f>
        <v>#REF!</v>
      </c>
      <c r="DX37" s="170" t="e">
        <f t="shared" si="10"/>
        <v>#REF!</v>
      </c>
      <c r="DY37" s="170" t="e">
        <f>SUM(LEN(#REF!)-LEN(SUBSTITUTE(#REF!,"- Con registro","")))/LEN("- Con registro")</f>
        <v>#REF!</v>
      </c>
      <c r="DZ37" s="170" t="e">
        <f>SUM(LEN(#REF!)-LEN(SUBSTITUTE(#REF!,"- Con registro","")))/LEN("- Con registro")</f>
        <v>#REF!</v>
      </c>
      <c r="EA37" s="170" t="e">
        <f t="shared" si="11"/>
        <v>#REF!</v>
      </c>
      <c r="EB37" s="173" t="e">
        <f t="shared" si="20"/>
        <v>#REF!</v>
      </c>
      <c r="EC37" s="173" t="e">
        <f t="shared" si="21"/>
        <v>#REF!</v>
      </c>
      <c r="ED37" s="215" t="e">
        <f t="shared" si="22"/>
        <v>#REF!</v>
      </c>
      <c r="EE37" s="283" t="e">
        <f t="shared" si="23"/>
        <v>#REF!</v>
      </c>
      <c r="EF37" s="283"/>
      <c r="EG37" s="283"/>
      <c r="EH37" s="283"/>
      <c r="EI37" s="283"/>
      <c r="EJ37" s="283"/>
      <c r="EK37" s="283"/>
      <c r="EL37" s="283"/>
      <c r="EM37" s="283"/>
      <c r="EN37" s="283"/>
      <c r="EP37" s="201">
        <f t="shared" si="24"/>
        <v>45266</v>
      </c>
      <c r="EQ37" s="202">
        <f t="shared" si="25"/>
        <v>45320</v>
      </c>
      <c r="ER37" s="170" t="str">
        <f t="shared" si="26"/>
        <v>Riesgos</v>
      </c>
      <c r="ES37" s="170" t="str">
        <f t="shared" si="16"/>
        <v>ID_-: Posibilidad de afectación reputacional por sanción disciplinaria por parte de entes de Control, debido a  la supervisión inadecuada para adelantar el proceso de liquidación de los contratos o convenios que así lo requieran</v>
      </c>
      <c r="ET37" s="170" t="str">
        <f t="shared" si="17"/>
        <v>Ajuste en 
Análisis antes de controles
Tratamiento del riesgo en el Mapa de riesgos de Gestión de Contratación</v>
      </c>
      <c r="EU37" s="170" t="str">
        <f t="shared" si="18"/>
        <v>Solicitud de cambio realizada y aprobada por la Dirección de Contratación a través del Aplicativo DARUMA</v>
      </c>
    </row>
    <row r="38" spans="1:151" ht="399.95" customHeight="1" x14ac:dyDescent="0.2">
      <c r="A38" s="206" t="s">
        <v>536</v>
      </c>
      <c r="B38" s="185" t="s">
        <v>961</v>
      </c>
      <c r="C38" s="185" t="s">
        <v>962</v>
      </c>
      <c r="D38" s="206" t="s">
        <v>125</v>
      </c>
      <c r="E38" s="207" t="s">
        <v>537</v>
      </c>
      <c r="F38" s="185" t="s">
        <v>540</v>
      </c>
      <c r="G38" s="207" t="s">
        <v>782</v>
      </c>
      <c r="H38" s="207" t="s">
        <v>782</v>
      </c>
      <c r="I38" s="176" t="s">
        <v>1005</v>
      </c>
      <c r="J38" s="206" t="s">
        <v>35</v>
      </c>
      <c r="K38" s="207" t="s">
        <v>341</v>
      </c>
      <c r="L38" s="185" t="s">
        <v>256</v>
      </c>
      <c r="M38" s="191" t="s">
        <v>383</v>
      </c>
      <c r="N38" s="185" t="s">
        <v>384</v>
      </c>
      <c r="O38" s="185" t="s">
        <v>385</v>
      </c>
      <c r="P38" s="185" t="s">
        <v>344</v>
      </c>
      <c r="Q38" s="185" t="s">
        <v>332</v>
      </c>
      <c r="R38" s="185" t="s">
        <v>345</v>
      </c>
      <c r="S38" s="185" t="s">
        <v>598</v>
      </c>
      <c r="T38" s="185" t="s">
        <v>821</v>
      </c>
      <c r="U38" s="208" t="s">
        <v>318</v>
      </c>
      <c r="V38" s="209">
        <v>0.8</v>
      </c>
      <c r="W38" s="208" t="s">
        <v>77</v>
      </c>
      <c r="X38" s="209">
        <v>0.8</v>
      </c>
      <c r="Y38" s="66" t="s">
        <v>272</v>
      </c>
      <c r="Z38" s="185" t="s">
        <v>984</v>
      </c>
      <c r="AA38" s="208" t="s">
        <v>314</v>
      </c>
      <c r="AB38" s="213">
        <v>0.2016</v>
      </c>
      <c r="AC38" s="208" t="s">
        <v>101</v>
      </c>
      <c r="AD38" s="213">
        <v>0.60000000000000009</v>
      </c>
      <c r="AE38" s="66" t="s">
        <v>84</v>
      </c>
      <c r="AF38" s="185" t="s">
        <v>1006</v>
      </c>
      <c r="AG38" s="206" t="s">
        <v>340</v>
      </c>
      <c r="AH38" s="210" t="s">
        <v>1007</v>
      </c>
      <c r="AI38" s="210" t="s">
        <v>986</v>
      </c>
      <c r="AJ38" s="185" t="s">
        <v>782</v>
      </c>
      <c r="AK38" s="210" t="s">
        <v>782</v>
      </c>
      <c r="AL38" s="210" t="s">
        <v>1410</v>
      </c>
      <c r="AM38" s="210" t="s">
        <v>1411</v>
      </c>
      <c r="AN38" s="185" t="s">
        <v>1008</v>
      </c>
      <c r="AO38" s="185" t="s">
        <v>980</v>
      </c>
      <c r="AP38" s="185" t="s">
        <v>1009</v>
      </c>
      <c r="AQ38" s="186">
        <v>45266</v>
      </c>
      <c r="AR38" s="187" t="s">
        <v>393</v>
      </c>
      <c r="AS38" s="188" t="s">
        <v>973</v>
      </c>
      <c r="AT38" s="189"/>
      <c r="AU38" s="190"/>
      <c r="AV38" s="191"/>
      <c r="AW38" s="189"/>
      <c r="AX38" s="187"/>
      <c r="AY38" s="188"/>
      <c r="AZ38" s="189"/>
      <c r="BA38" s="190"/>
      <c r="BB38" s="191"/>
      <c r="BC38" s="189"/>
      <c r="BD38" s="187"/>
      <c r="BE38" s="188"/>
      <c r="BF38" s="189"/>
      <c r="BG38" s="190"/>
      <c r="BH38" s="191"/>
      <c r="BI38" s="189"/>
      <c r="BJ38" s="187"/>
      <c r="BK38" s="188"/>
      <c r="BL38" s="189"/>
      <c r="BM38" s="190"/>
      <c r="BN38" s="191"/>
      <c r="BO38" s="189"/>
      <c r="BP38" s="187"/>
      <c r="BQ38" s="188"/>
      <c r="BR38" s="189"/>
      <c r="BS38" s="190"/>
      <c r="BT38" s="191"/>
      <c r="BU38" s="189"/>
      <c r="BV38" s="187"/>
      <c r="BW38" s="188"/>
      <c r="BX38" s="189"/>
      <c r="BY38" s="190"/>
      <c r="BZ38" s="192"/>
      <c r="CA38" s="2">
        <f t="shared" si="0"/>
        <v>33</v>
      </c>
      <c r="CB38" s="51" t="s">
        <v>797</v>
      </c>
      <c r="CC38" s="51" t="s">
        <v>711</v>
      </c>
      <c r="CD38" s="51" t="s">
        <v>613</v>
      </c>
      <c r="CE38" s="51" t="s">
        <v>632</v>
      </c>
      <c r="CF38" s="51" t="s">
        <v>605</v>
      </c>
      <c r="CG38" s="51" t="s">
        <v>605</v>
      </c>
      <c r="CH38" s="51" t="s">
        <v>627</v>
      </c>
      <c r="CI38" s="51" t="s">
        <v>605</v>
      </c>
      <c r="CJ38" s="51" t="s">
        <v>632</v>
      </c>
      <c r="CK38" s="51"/>
      <c r="CL38" s="51" t="s">
        <v>632</v>
      </c>
      <c r="CM38" s="51" t="s">
        <v>632</v>
      </c>
      <c r="CN38" s="51" t="s">
        <v>632</v>
      </c>
      <c r="CO38" s="51" t="s">
        <v>632</v>
      </c>
      <c r="CP38" s="51" t="s">
        <v>632</v>
      </c>
      <c r="CQ38" s="51" t="s">
        <v>632</v>
      </c>
      <c r="CR38" s="51" t="s">
        <v>656</v>
      </c>
      <c r="CS38" s="51" t="s">
        <v>632</v>
      </c>
      <c r="CT38" s="51" t="s">
        <v>632</v>
      </c>
      <c r="CU38" s="51" t="s">
        <v>632</v>
      </c>
      <c r="CV38" s="51" t="s">
        <v>632</v>
      </c>
      <c r="CW38" s="51" t="s">
        <v>632</v>
      </c>
      <c r="CX38" s="51" t="s">
        <v>632</v>
      </c>
      <c r="CZ38" s="174" t="str">
        <f t="shared" si="1"/>
        <v>Gestión de procesos</v>
      </c>
      <c r="DA38" s="282" t="str">
        <f t="shared" si="2"/>
        <v xml:space="preserve">Posibilidad de afectación económica (o presupuestal) por fallos judiciales y/o sanciones de entes de control, debido a incumplimiento legal en la aprobación del perfeccionamiento y ejecución contractual </v>
      </c>
      <c r="DB38" s="282"/>
      <c r="DC38" s="282"/>
      <c r="DD38" s="282"/>
      <c r="DE38" s="282"/>
      <c r="DF38" s="282"/>
      <c r="DG38" s="282"/>
      <c r="DH38" s="174" t="str">
        <f t="shared" si="3"/>
        <v>Alto</v>
      </c>
      <c r="DI38" s="174" t="str">
        <f t="shared" si="4"/>
        <v>Moderado</v>
      </c>
      <c r="DK38" s="170" t="e">
        <f>SUM(LEN(#REF!)-LEN(SUBSTITUTE(#REF!,"- Preventivo","")))/LEN("- Preventivo")</f>
        <v>#REF!</v>
      </c>
      <c r="DL38" s="170" t="e">
        <f t="shared" si="5"/>
        <v>#REF!</v>
      </c>
      <c r="DM38" s="170" t="e">
        <f>SUM(LEN(#REF!)-LEN(SUBSTITUTE(#REF!,"- Detectivo","")))/LEN("- Detectivo")</f>
        <v>#REF!</v>
      </c>
      <c r="DN38" s="170" t="e">
        <f t="shared" si="6"/>
        <v>#REF!</v>
      </c>
      <c r="DO38" s="170" t="e">
        <f>SUM(LEN(#REF!)-LEN(SUBSTITUTE(#REF!,"- Correctivo","")))/LEN("- Correctivo")</f>
        <v>#REF!</v>
      </c>
      <c r="DP38" s="170" t="e">
        <f t="shared" si="7"/>
        <v>#REF!</v>
      </c>
      <c r="DQ38" s="170" t="e">
        <f t="shared" si="19"/>
        <v>#REF!</v>
      </c>
      <c r="DR38" s="170" t="e">
        <f t="shared" si="8"/>
        <v>#REF!</v>
      </c>
      <c r="DS38" s="170" t="e">
        <f>SUM(LEN(#REF!)-LEN(SUBSTITUTE(#REF!,"- Documentado","")))/LEN("- Documentado")</f>
        <v>#REF!</v>
      </c>
      <c r="DT38" s="170" t="e">
        <f>SUM(LEN(#REF!)-LEN(SUBSTITUTE(#REF!,"- Documentado","")))/LEN("- Documentado")</f>
        <v>#REF!</v>
      </c>
      <c r="DU38" s="170" t="e">
        <f t="shared" si="9"/>
        <v>#REF!</v>
      </c>
      <c r="DV38" s="170" t="e">
        <f>SUM(LEN(#REF!)-LEN(SUBSTITUTE(#REF!,"- Continua","")))/LEN("- Continua")</f>
        <v>#REF!</v>
      </c>
      <c r="DW38" s="170" t="e">
        <f>SUM(LEN(#REF!)-LEN(SUBSTITUTE(#REF!,"- Continua","")))/LEN("- Continua")</f>
        <v>#REF!</v>
      </c>
      <c r="DX38" s="170" t="e">
        <f t="shared" si="10"/>
        <v>#REF!</v>
      </c>
      <c r="DY38" s="170" t="e">
        <f>SUM(LEN(#REF!)-LEN(SUBSTITUTE(#REF!,"- Con registro","")))/LEN("- Con registro")</f>
        <v>#REF!</v>
      </c>
      <c r="DZ38" s="170" t="e">
        <f>SUM(LEN(#REF!)-LEN(SUBSTITUTE(#REF!,"- Con registro","")))/LEN("- Con registro")</f>
        <v>#REF!</v>
      </c>
      <c r="EA38" s="170" t="e">
        <f t="shared" si="11"/>
        <v>#REF!</v>
      </c>
      <c r="EB38" s="173" t="e">
        <f t="shared" si="20"/>
        <v>#REF!</v>
      </c>
      <c r="EC38" s="173" t="e">
        <f t="shared" si="21"/>
        <v>#REF!</v>
      </c>
      <c r="ED38" s="215" t="e">
        <f t="shared" si="22"/>
        <v>#REF!</v>
      </c>
      <c r="EE38" s="283" t="e">
        <f t="shared" si="23"/>
        <v>#REF!</v>
      </c>
      <c r="EF38" s="283"/>
      <c r="EG38" s="283"/>
      <c r="EH38" s="283"/>
      <c r="EI38" s="283"/>
      <c r="EJ38" s="283"/>
      <c r="EK38" s="283"/>
      <c r="EL38" s="283"/>
      <c r="EM38" s="283"/>
      <c r="EN38" s="283"/>
      <c r="EP38" s="201">
        <f t="shared" si="24"/>
        <v>45266</v>
      </c>
      <c r="EQ38" s="202">
        <f t="shared" si="25"/>
        <v>45320</v>
      </c>
      <c r="ER38" s="170" t="str">
        <f t="shared" si="26"/>
        <v>Riesgos</v>
      </c>
      <c r="ES38" s="170" t="str">
        <f t="shared" si="16"/>
        <v xml:space="preserve">ID_-: Posibilidad de afectación económica (o presupuestal) por fallos judiciales y/o sanciones de entes de control, debido a incumplimiento legal en la aprobación del perfeccionamiento y ejecución contractual </v>
      </c>
      <c r="ET38" s="170" t="str">
        <f t="shared" si="17"/>
        <v>Ajuste en 
Análisis antes de controles
Tratamiento del riesgo en el Mapa de riesgos de Gestión de Contratación</v>
      </c>
      <c r="EU38" s="170" t="str">
        <f t="shared" si="18"/>
        <v>Solicitud de cambio realizada y aprobada por la Dirección de Contratación a través del Aplicativo DARUMA</v>
      </c>
    </row>
    <row r="39" spans="1:151" ht="399.95" customHeight="1" x14ac:dyDescent="0.2">
      <c r="A39" s="206" t="s">
        <v>190</v>
      </c>
      <c r="B39" s="185" t="s">
        <v>1010</v>
      </c>
      <c r="C39" s="185" t="s">
        <v>541</v>
      </c>
      <c r="D39" s="206" t="s">
        <v>1011</v>
      </c>
      <c r="E39" s="207" t="s">
        <v>537</v>
      </c>
      <c r="F39" s="185" t="s">
        <v>542</v>
      </c>
      <c r="G39" s="207" t="s">
        <v>782</v>
      </c>
      <c r="H39" s="207" t="s">
        <v>782</v>
      </c>
      <c r="I39" s="176" t="s">
        <v>1012</v>
      </c>
      <c r="J39" s="206" t="s">
        <v>35</v>
      </c>
      <c r="K39" s="207" t="s">
        <v>341</v>
      </c>
      <c r="L39" s="185" t="s">
        <v>258</v>
      </c>
      <c r="M39" s="191" t="s">
        <v>410</v>
      </c>
      <c r="N39" s="185" t="s">
        <v>411</v>
      </c>
      <c r="O39" s="185" t="s">
        <v>412</v>
      </c>
      <c r="P39" s="185" t="s">
        <v>344</v>
      </c>
      <c r="Q39" s="185" t="s">
        <v>332</v>
      </c>
      <c r="R39" s="185" t="s">
        <v>1013</v>
      </c>
      <c r="S39" s="185" t="s">
        <v>598</v>
      </c>
      <c r="T39" s="185" t="s">
        <v>821</v>
      </c>
      <c r="U39" s="208" t="s">
        <v>314</v>
      </c>
      <c r="V39" s="209">
        <v>0.4</v>
      </c>
      <c r="W39" s="208" t="s">
        <v>121</v>
      </c>
      <c r="X39" s="209">
        <v>0.4</v>
      </c>
      <c r="Y39" s="66" t="s">
        <v>84</v>
      </c>
      <c r="Z39" s="185" t="s">
        <v>1014</v>
      </c>
      <c r="AA39" s="208" t="s">
        <v>316</v>
      </c>
      <c r="AB39" s="213">
        <v>0.16799999999999998</v>
      </c>
      <c r="AC39" s="208" t="s">
        <v>315</v>
      </c>
      <c r="AD39" s="213">
        <v>0.16875000000000001</v>
      </c>
      <c r="AE39" s="66" t="s">
        <v>271</v>
      </c>
      <c r="AF39" s="185" t="s">
        <v>346</v>
      </c>
      <c r="AG39" s="206" t="s">
        <v>335</v>
      </c>
      <c r="AH39" s="185" t="s">
        <v>822</v>
      </c>
      <c r="AI39" s="185" t="s">
        <v>822</v>
      </c>
      <c r="AJ39" s="185" t="s">
        <v>782</v>
      </c>
      <c r="AK39" s="185" t="s">
        <v>782</v>
      </c>
      <c r="AL39" s="185" t="s">
        <v>822</v>
      </c>
      <c r="AM39" s="185" t="s">
        <v>822</v>
      </c>
      <c r="AN39" s="185" t="s">
        <v>1015</v>
      </c>
      <c r="AO39" s="185" t="s">
        <v>1016</v>
      </c>
      <c r="AP39" s="185" t="s">
        <v>1017</v>
      </c>
      <c r="AQ39" s="186">
        <v>45267</v>
      </c>
      <c r="AR39" s="187" t="s">
        <v>336</v>
      </c>
      <c r="AS39" s="188" t="s">
        <v>1018</v>
      </c>
      <c r="AT39" s="189"/>
      <c r="AU39" s="190"/>
      <c r="AV39" s="191"/>
      <c r="AW39" s="189"/>
      <c r="AX39" s="187"/>
      <c r="AY39" s="188"/>
      <c r="AZ39" s="189"/>
      <c r="BA39" s="190"/>
      <c r="BB39" s="191"/>
      <c r="BC39" s="189"/>
      <c r="BD39" s="187"/>
      <c r="BE39" s="188"/>
      <c r="BF39" s="189"/>
      <c r="BG39" s="190"/>
      <c r="BH39" s="191"/>
      <c r="BI39" s="189"/>
      <c r="BJ39" s="187"/>
      <c r="BK39" s="188"/>
      <c r="BL39" s="189"/>
      <c r="BM39" s="190"/>
      <c r="BN39" s="191"/>
      <c r="BO39" s="189"/>
      <c r="BP39" s="187"/>
      <c r="BQ39" s="188"/>
      <c r="BR39" s="189"/>
      <c r="BS39" s="190"/>
      <c r="BT39" s="191"/>
      <c r="BU39" s="189"/>
      <c r="BV39" s="187"/>
      <c r="BW39" s="188"/>
      <c r="BX39" s="189"/>
      <c r="BY39" s="190"/>
      <c r="BZ39" s="192"/>
      <c r="CA39" s="2">
        <f t="shared" si="0"/>
        <v>33</v>
      </c>
      <c r="CB39" s="51"/>
      <c r="CC39" s="51" t="s">
        <v>798</v>
      </c>
      <c r="CD39" s="51" t="s">
        <v>614</v>
      </c>
      <c r="CE39" s="51" t="s">
        <v>607</v>
      </c>
      <c r="CF39" s="51" t="s">
        <v>605</v>
      </c>
      <c r="CG39" s="51" t="s">
        <v>605</v>
      </c>
      <c r="CH39" s="51" t="s">
        <v>627</v>
      </c>
      <c r="CI39" s="51" t="s">
        <v>605</v>
      </c>
      <c r="CJ39" s="51" t="s">
        <v>632</v>
      </c>
      <c r="CK39" s="51"/>
      <c r="CL39" s="51" t="s">
        <v>632</v>
      </c>
      <c r="CM39" s="51" t="s">
        <v>632</v>
      </c>
      <c r="CN39" s="51" t="s">
        <v>632</v>
      </c>
      <c r="CO39" s="51" t="s">
        <v>632</v>
      </c>
      <c r="CP39" s="51" t="s">
        <v>632</v>
      </c>
      <c r="CQ39" s="51" t="s">
        <v>632</v>
      </c>
      <c r="CR39" s="51" t="s">
        <v>657</v>
      </c>
      <c r="CS39" s="51" t="s">
        <v>632</v>
      </c>
      <c r="CT39" s="51" t="s">
        <v>632</v>
      </c>
      <c r="CU39" s="51" t="s">
        <v>632</v>
      </c>
      <c r="CV39" s="51" t="s">
        <v>632</v>
      </c>
      <c r="CW39" s="51" t="s">
        <v>632</v>
      </c>
      <c r="CX39" s="51" t="s">
        <v>632</v>
      </c>
      <c r="CZ39" s="174" t="str">
        <f t="shared" si="1"/>
        <v>Gestión de procesos</v>
      </c>
      <c r="DA39" s="282" t="str">
        <f t="shared" si="2"/>
        <v>Posibilidad de afectación reputacional por sanción de un ente de control o regulador, debido a errores (fallas o deficiencias) en la generación de la cuenta mensual de almacén con destino a la Subdirección Financiera.</v>
      </c>
      <c r="DB39" s="282"/>
      <c r="DC39" s="282"/>
      <c r="DD39" s="282"/>
      <c r="DE39" s="282"/>
      <c r="DF39" s="282"/>
      <c r="DG39" s="282"/>
      <c r="DH39" s="174" t="str">
        <f t="shared" si="3"/>
        <v>Moderado</v>
      </c>
      <c r="DI39" s="174" t="str">
        <f t="shared" si="4"/>
        <v>Bajo</v>
      </c>
      <c r="DK39" s="170" t="e">
        <f>SUM(LEN(#REF!)-LEN(SUBSTITUTE(#REF!,"- Preventivo","")))/LEN("- Preventivo")</f>
        <v>#REF!</v>
      </c>
      <c r="DL39" s="170" t="e">
        <f t="shared" si="5"/>
        <v>#REF!</v>
      </c>
      <c r="DM39" s="170" t="e">
        <f>SUM(LEN(#REF!)-LEN(SUBSTITUTE(#REF!,"- Detectivo","")))/LEN("- Detectivo")</f>
        <v>#REF!</v>
      </c>
      <c r="DN39" s="170" t="e">
        <f t="shared" si="6"/>
        <v>#REF!</v>
      </c>
      <c r="DO39" s="170" t="e">
        <f>SUM(LEN(#REF!)-LEN(SUBSTITUTE(#REF!,"- Correctivo","")))/LEN("- Correctivo")</f>
        <v>#REF!</v>
      </c>
      <c r="DP39" s="170" t="e">
        <f t="shared" si="7"/>
        <v>#REF!</v>
      </c>
      <c r="DQ39" s="170" t="e">
        <f t="shared" si="19"/>
        <v>#REF!</v>
      </c>
      <c r="DR39" s="170" t="e">
        <f t="shared" si="8"/>
        <v>#REF!</v>
      </c>
      <c r="DS39" s="170" t="e">
        <f>SUM(LEN(#REF!)-LEN(SUBSTITUTE(#REF!,"- Documentado","")))/LEN("- Documentado")</f>
        <v>#REF!</v>
      </c>
      <c r="DT39" s="170" t="e">
        <f>SUM(LEN(#REF!)-LEN(SUBSTITUTE(#REF!,"- Documentado","")))/LEN("- Documentado")</f>
        <v>#REF!</v>
      </c>
      <c r="DU39" s="170" t="e">
        <f t="shared" si="9"/>
        <v>#REF!</v>
      </c>
      <c r="DV39" s="170" t="e">
        <f>SUM(LEN(#REF!)-LEN(SUBSTITUTE(#REF!,"- Continua","")))/LEN("- Continua")</f>
        <v>#REF!</v>
      </c>
      <c r="DW39" s="170" t="e">
        <f>SUM(LEN(#REF!)-LEN(SUBSTITUTE(#REF!,"- Continua","")))/LEN("- Continua")</f>
        <v>#REF!</v>
      </c>
      <c r="DX39" s="170" t="e">
        <f t="shared" si="10"/>
        <v>#REF!</v>
      </c>
      <c r="DY39" s="170" t="e">
        <f>SUM(LEN(#REF!)-LEN(SUBSTITUTE(#REF!,"- Con registro","")))/LEN("- Con registro")</f>
        <v>#REF!</v>
      </c>
      <c r="DZ39" s="170" t="e">
        <f>SUM(LEN(#REF!)-LEN(SUBSTITUTE(#REF!,"- Con registro","")))/LEN("- Con registro")</f>
        <v>#REF!</v>
      </c>
      <c r="EA39" s="170" t="e">
        <f t="shared" si="11"/>
        <v>#REF!</v>
      </c>
      <c r="EB39" s="173" t="e">
        <f t="shared" si="20"/>
        <v>#REF!</v>
      </c>
      <c r="EC39" s="173" t="e">
        <f t="shared" si="21"/>
        <v>#REF!</v>
      </c>
      <c r="ED39" s="215" t="e">
        <f t="shared" si="22"/>
        <v>#REF!</v>
      </c>
      <c r="EE39" s="283" t="e">
        <f t="shared" si="23"/>
        <v>#REF!</v>
      </c>
      <c r="EF39" s="283"/>
      <c r="EG39" s="283"/>
      <c r="EH39" s="283"/>
      <c r="EI39" s="283"/>
      <c r="EJ39" s="283"/>
      <c r="EK39" s="283"/>
      <c r="EL39" s="283"/>
      <c r="EM39" s="283"/>
      <c r="EN39" s="283"/>
      <c r="EP39" s="201">
        <f t="shared" si="24"/>
        <v>45267</v>
      </c>
      <c r="EQ39" s="202">
        <f t="shared" si="25"/>
        <v>45320</v>
      </c>
      <c r="ER39" s="170" t="str">
        <f t="shared" si="26"/>
        <v>Riesgos</v>
      </c>
      <c r="ES39" s="170" t="str">
        <f t="shared" si="16"/>
        <v>ID_-: Posibilidad de afectación reputacional por sanción de un ente de control o regulador, debido a errores (fallas o deficiencias) en la generación de la cuenta mensual de almacén con destino a la Subdirección Financiera.</v>
      </c>
      <c r="ET39" s="170" t="str">
        <f t="shared" si="17"/>
        <v>Ajuste en 
Análisis antes de controles
 en el Mapa de riesgos de Gestión de Recursos Físicos</v>
      </c>
      <c r="EU39" s="170" t="str">
        <f t="shared" si="18"/>
        <v>Solicitud de cambio realizada y aprobada por la Subdirección de Servicios Administrativos a través del Aplicativo DARUMA</v>
      </c>
    </row>
    <row r="40" spans="1:151" ht="399.95" customHeight="1" x14ac:dyDescent="0.2">
      <c r="A40" s="206" t="s">
        <v>190</v>
      </c>
      <c r="B40" s="185" t="s">
        <v>1010</v>
      </c>
      <c r="C40" s="185" t="s">
        <v>541</v>
      </c>
      <c r="D40" s="206" t="s">
        <v>1011</v>
      </c>
      <c r="E40" s="207" t="s">
        <v>537</v>
      </c>
      <c r="F40" s="185" t="s">
        <v>1019</v>
      </c>
      <c r="G40" s="207" t="s">
        <v>782</v>
      </c>
      <c r="H40" s="207" t="s">
        <v>782</v>
      </c>
      <c r="I40" s="176" t="s">
        <v>413</v>
      </c>
      <c r="J40" s="206" t="s">
        <v>63</v>
      </c>
      <c r="K40" s="207" t="s">
        <v>338</v>
      </c>
      <c r="L40" s="185" t="s">
        <v>258</v>
      </c>
      <c r="M40" s="191" t="s">
        <v>414</v>
      </c>
      <c r="N40" s="185" t="s">
        <v>415</v>
      </c>
      <c r="O40" s="185" t="s">
        <v>416</v>
      </c>
      <c r="P40" s="185" t="s">
        <v>344</v>
      </c>
      <c r="Q40" s="185" t="s">
        <v>332</v>
      </c>
      <c r="R40" s="185" t="s">
        <v>339</v>
      </c>
      <c r="S40" s="185" t="s">
        <v>598</v>
      </c>
      <c r="T40" s="185" t="s">
        <v>821</v>
      </c>
      <c r="U40" s="208" t="s">
        <v>316</v>
      </c>
      <c r="V40" s="209">
        <v>0.2</v>
      </c>
      <c r="W40" s="208" t="s">
        <v>77</v>
      </c>
      <c r="X40" s="209">
        <v>0.8</v>
      </c>
      <c r="Y40" s="66" t="s">
        <v>272</v>
      </c>
      <c r="Z40" s="185" t="s">
        <v>388</v>
      </c>
      <c r="AA40" s="208" t="s">
        <v>316</v>
      </c>
      <c r="AB40" s="213">
        <v>1.48176E-2</v>
      </c>
      <c r="AC40" s="208" t="s">
        <v>77</v>
      </c>
      <c r="AD40" s="213">
        <v>0.8</v>
      </c>
      <c r="AE40" s="66" t="s">
        <v>272</v>
      </c>
      <c r="AF40" s="185" t="s">
        <v>1020</v>
      </c>
      <c r="AG40" s="206" t="s">
        <v>340</v>
      </c>
      <c r="AH40" s="210" t="s">
        <v>1021</v>
      </c>
      <c r="AI40" s="210" t="s">
        <v>1022</v>
      </c>
      <c r="AJ40" s="185" t="s">
        <v>782</v>
      </c>
      <c r="AK40" s="210" t="s">
        <v>782</v>
      </c>
      <c r="AL40" s="210" t="s">
        <v>885</v>
      </c>
      <c r="AM40" s="210" t="s">
        <v>1023</v>
      </c>
      <c r="AN40" s="185" t="s">
        <v>1024</v>
      </c>
      <c r="AO40" s="185" t="s">
        <v>1016</v>
      </c>
      <c r="AP40" s="185" t="s">
        <v>1025</v>
      </c>
      <c r="AQ40" s="186">
        <v>45267</v>
      </c>
      <c r="AR40" s="187" t="s">
        <v>393</v>
      </c>
      <c r="AS40" s="188" t="s">
        <v>1026</v>
      </c>
      <c r="AT40" s="189"/>
      <c r="AU40" s="190"/>
      <c r="AV40" s="191"/>
      <c r="AW40" s="189"/>
      <c r="AX40" s="187"/>
      <c r="AY40" s="188"/>
      <c r="AZ40" s="189"/>
      <c r="BA40" s="190"/>
      <c r="BB40" s="191"/>
      <c r="BC40" s="189"/>
      <c r="BD40" s="187"/>
      <c r="BE40" s="188"/>
      <c r="BF40" s="189"/>
      <c r="BG40" s="190"/>
      <c r="BH40" s="191"/>
      <c r="BI40" s="189"/>
      <c r="BJ40" s="187"/>
      <c r="BK40" s="188"/>
      <c r="BL40" s="189"/>
      <c r="BM40" s="190"/>
      <c r="BN40" s="191"/>
      <c r="BO40" s="189"/>
      <c r="BP40" s="187"/>
      <c r="BQ40" s="188"/>
      <c r="BR40" s="189"/>
      <c r="BS40" s="190"/>
      <c r="BT40" s="191"/>
      <c r="BU40" s="189"/>
      <c r="BV40" s="187"/>
      <c r="BW40" s="188"/>
      <c r="BX40" s="189"/>
      <c r="BY40" s="190"/>
      <c r="BZ40" s="192"/>
      <c r="CA40" s="2">
        <f t="shared" si="0"/>
        <v>33</v>
      </c>
      <c r="CB40" s="51"/>
      <c r="CC40" s="51" t="s">
        <v>798</v>
      </c>
      <c r="CD40" s="51" t="s">
        <v>614</v>
      </c>
      <c r="CE40" s="51" t="s">
        <v>607</v>
      </c>
      <c r="CF40" s="51" t="s">
        <v>605</v>
      </c>
      <c r="CG40" s="51" t="s">
        <v>605</v>
      </c>
      <c r="CH40" s="51" t="s">
        <v>627</v>
      </c>
      <c r="CI40" s="51" t="s">
        <v>605</v>
      </c>
      <c r="CJ40" s="51" t="s">
        <v>632</v>
      </c>
      <c r="CK40" s="51"/>
      <c r="CL40" s="51" t="s">
        <v>632</v>
      </c>
      <c r="CM40" s="51" t="s">
        <v>638</v>
      </c>
      <c r="CN40" s="51" t="s">
        <v>632</v>
      </c>
      <c r="CO40" s="51" t="s">
        <v>632</v>
      </c>
      <c r="CP40" s="51" t="s">
        <v>632</v>
      </c>
      <c r="CQ40" s="51" t="s">
        <v>632</v>
      </c>
      <c r="CR40" s="51" t="s">
        <v>658</v>
      </c>
      <c r="CS40" s="51" t="s">
        <v>632</v>
      </c>
      <c r="CT40" s="51" t="s">
        <v>632</v>
      </c>
      <c r="CU40" s="51" t="s">
        <v>632</v>
      </c>
      <c r="CV40" s="51" t="s">
        <v>632</v>
      </c>
      <c r="CW40" s="51" t="s">
        <v>632</v>
      </c>
      <c r="CX40" s="51" t="s">
        <v>632</v>
      </c>
      <c r="CZ40" s="174" t="str">
        <f t="shared" si="1"/>
        <v>Corrupción</v>
      </c>
      <c r="DA40" s="282" t="str">
        <f t="shared" si="2"/>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v>
      </c>
      <c r="DB40" s="282"/>
      <c r="DC40" s="282"/>
      <c r="DD40" s="282"/>
      <c r="DE40" s="282"/>
      <c r="DF40" s="282"/>
      <c r="DG40" s="282"/>
      <c r="DH40" s="174" t="str">
        <f t="shared" si="3"/>
        <v>Alto</v>
      </c>
      <c r="DI40" s="174" t="str">
        <f t="shared" si="4"/>
        <v>Alto</v>
      </c>
      <c r="DK40" s="170" t="e">
        <f>SUM(LEN(#REF!)-LEN(SUBSTITUTE(#REF!,"- Preventivo","")))/LEN("- Preventivo")</f>
        <v>#REF!</v>
      </c>
      <c r="DL40" s="170" t="e">
        <f t="shared" si="5"/>
        <v>#REF!</v>
      </c>
      <c r="DM40" s="170" t="e">
        <f>SUM(LEN(#REF!)-LEN(SUBSTITUTE(#REF!,"- Detectivo","")))/LEN("- Detectivo")</f>
        <v>#REF!</v>
      </c>
      <c r="DN40" s="170" t="e">
        <f t="shared" si="6"/>
        <v>#REF!</v>
      </c>
      <c r="DO40" s="170" t="e">
        <f>SUM(LEN(#REF!)-LEN(SUBSTITUTE(#REF!,"- Correctivo","")))/LEN("- Correctivo")</f>
        <v>#REF!</v>
      </c>
      <c r="DP40" s="170" t="e">
        <f t="shared" si="7"/>
        <v>#REF!</v>
      </c>
      <c r="DQ40" s="170" t="e">
        <f t="shared" si="19"/>
        <v>#REF!</v>
      </c>
      <c r="DR40" s="170" t="e">
        <f t="shared" si="8"/>
        <v>#REF!</v>
      </c>
      <c r="DS40" s="170" t="e">
        <f>SUM(LEN(#REF!)-LEN(SUBSTITUTE(#REF!,"- Documentado","")))/LEN("- Documentado")</f>
        <v>#REF!</v>
      </c>
      <c r="DT40" s="170" t="e">
        <f>SUM(LEN(#REF!)-LEN(SUBSTITUTE(#REF!,"- Documentado","")))/LEN("- Documentado")</f>
        <v>#REF!</v>
      </c>
      <c r="DU40" s="170" t="e">
        <f t="shared" si="9"/>
        <v>#REF!</v>
      </c>
      <c r="DV40" s="170" t="e">
        <f>SUM(LEN(#REF!)-LEN(SUBSTITUTE(#REF!,"- Continua","")))/LEN("- Continua")</f>
        <v>#REF!</v>
      </c>
      <c r="DW40" s="170" t="e">
        <f>SUM(LEN(#REF!)-LEN(SUBSTITUTE(#REF!,"- Continua","")))/LEN("- Continua")</f>
        <v>#REF!</v>
      </c>
      <c r="DX40" s="170" t="e">
        <f t="shared" si="10"/>
        <v>#REF!</v>
      </c>
      <c r="DY40" s="170" t="e">
        <f>SUM(LEN(#REF!)-LEN(SUBSTITUTE(#REF!,"- Con registro","")))/LEN("- Con registro")</f>
        <v>#REF!</v>
      </c>
      <c r="DZ40" s="170" t="e">
        <f>SUM(LEN(#REF!)-LEN(SUBSTITUTE(#REF!,"- Con registro","")))/LEN("- Con registro")</f>
        <v>#REF!</v>
      </c>
      <c r="EA40" s="170" t="e">
        <f t="shared" si="11"/>
        <v>#REF!</v>
      </c>
      <c r="EB40" s="173" t="e">
        <f t="shared" si="20"/>
        <v>#REF!</v>
      </c>
      <c r="EC40" s="173" t="e">
        <f t="shared" si="21"/>
        <v>#REF!</v>
      </c>
      <c r="ED40" s="215" t="e">
        <f t="shared" si="22"/>
        <v>#REF!</v>
      </c>
      <c r="EE40" s="283" t="e">
        <f t="shared" si="23"/>
        <v>#REF!</v>
      </c>
      <c r="EF40" s="283"/>
      <c r="EG40" s="283"/>
      <c r="EH40" s="283"/>
      <c r="EI40" s="283"/>
      <c r="EJ40" s="283"/>
      <c r="EK40" s="283"/>
      <c r="EL40" s="283"/>
      <c r="EM40" s="283"/>
      <c r="EN40" s="283"/>
      <c r="EP40" s="201">
        <f t="shared" si="24"/>
        <v>45267</v>
      </c>
      <c r="EQ40" s="202">
        <f t="shared" si="25"/>
        <v>45320</v>
      </c>
      <c r="ER40" s="170" t="str">
        <f t="shared" si="26"/>
        <v>Riesgos</v>
      </c>
      <c r="ES40" s="170" t="str">
        <f t="shared" si="16"/>
        <v>ID_-: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v>
      </c>
      <c r="ET40" s="170" t="str">
        <f t="shared" si="17"/>
        <v>Ajuste en 
Análisis antes de controles
Tratamiento del riesgo en el Mapa de riesgos de Gestión de Recursos Físicos</v>
      </c>
      <c r="EU40" s="170" t="str">
        <f t="shared" si="18"/>
        <v>Solicitud de cambio realizada y aprobada por la Subdirección de Servicios Administrativos a través del Aplicativo DARUMA</v>
      </c>
    </row>
    <row r="41" spans="1:151" ht="399.95" customHeight="1" x14ac:dyDescent="0.2">
      <c r="A41" s="206" t="s">
        <v>190</v>
      </c>
      <c r="B41" s="185" t="s">
        <v>1010</v>
      </c>
      <c r="C41" s="185" t="s">
        <v>541</v>
      </c>
      <c r="D41" s="206" t="s">
        <v>1011</v>
      </c>
      <c r="E41" s="207" t="s">
        <v>537</v>
      </c>
      <c r="F41" s="185" t="s">
        <v>1027</v>
      </c>
      <c r="G41" s="207" t="s">
        <v>782</v>
      </c>
      <c r="H41" s="207" t="s">
        <v>782</v>
      </c>
      <c r="I41" s="176" t="s">
        <v>1028</v>
      </c>
      <c r="J41" s="206" t="s">
        <v>63</v>
      </c>
      <c r="K41" s="207" t="s">
        <v>338</v>
      </c>
      <c r="L41" s="185" t="s">
        <v>258</v>
      </c>
      <c r="M41" s="191" t="s">
        <v>414</v>
      </c>
      <c r="N41" s="185" t="s">
        <v>415</v>
      </c>
      <c r="O41" s="185" t="s">
        <v>417</v>
      </c>
      <c r="P41" s="185" t="s">
        <v>344</v>
      </c>
      <c r="Q41" s="185" t="s">
        <v>332</v>
      </c>
      <c r="R41" s="185" t="s">
        <v>1013</v>
      </c>
      <c r="S41" s="185" t="s">
        <v>598</v>
      </c>
      <c r="T41" s="185" t="s">
        <v>821</v>
      </c>
      <c r="U41" s="208" t="s">
        <v>316</v>
      </c>
      <c r="V41" s="209">
        <v>0.2</v>
      </c>
      <c r="W41" s="208" t="s">
        <v>77</v>
      </c>
      <c r="X41" s="209">
        <v>0.8</v>
      </c>
      <c r="Y41" s="66" t="s">
        <v>272</v>
      </c>
      <c r="Z41" s="185" t="s">
        <v>388</v>
      </c>
      <c r="AA41" s="208" t="s">
        <v>316</v>
      </c>
      <c r="AB41" s="213">
        <v>2.1167999999999999E-2</v>
      </c>
      <c r="AC41" s="208" t="s">
        <v>77</v>
      </c>
      <c r="AD41" s="213">
        <v>0.8</v>
      </c>
      <c r="AE41" s="66" t="s">
        <v>272</v>
      </c>
      <c r="AF41" s="185" t="s">
        <v>389</v>
      </c>
      <c r="AG41" s="206" t="s">
        <v>340</v>
      </c>
      <c r="AH41" s="210" t="s">
        <v>1029</v>
      </c>
      <c r="AI41" s="210" t="s">
        <v>1022</v>
      </c>
      <c r="AJ41" s="210" t="s">
        <v>782</v>
      </c>
      <c r="AK41" s="210" t="s">
        <v>782</v>
      </c>
      <c r="AL41" s="210" t="s">
        <v>885</v>
      </c>
      <c r="AM41" s="210" t="s">
        <v>1023</v>
      </c>
      <c r="AN41" s="185" t="s">
        <v>1030</v>
      </c>
      <c r="AO41" s="185" t="s">
        <v>1031</v>
      </c>
      <c r="AP41" s="185" t="s">
        <v>1032</v>
      </c>
      <c r="AQ41" s="186">
        <v>45267</v>
      </c>
      <c r="AR41" s="187" t="s">
        <v>393</v>
      </c>
      <c r="AS41" s="188" t="s">
        <v>1026</v>
      </c>
      <c r="AT41" s="189"/>
      <c r="AU41" s="190"/>
      <c r="AV41" s="191"/>
      <c r="AW41" s="189"/>
      <c r="AX41" s="187"/>
      <c r="AY41" s="188"/>
      <c r="AZ41" s="189"/>
      <c r="BA41" s="190"/>
      <c r="BB41" s="191"/>
      <c r="BC41" s="189"/>
      <c r="BD41" s="187"/>
      <c r="BE41" s="188"/>
      <c r="BF41" s="189"/>
      <c r="BG41" s="190"/>
      <c r="BH41" s="191"/>
      <c r="BI41" s="189"/>
      <c r="BJ41" s="187"/>
      <c r="BK41" s="188"/>
      <c r="BL41" s="189"/>
      <c r="BM41" s="190"/>
      <c r="BN41" s="191"/>
      <c r="BO41" s="189"/>
      <c r="BP41" s="187"/>
      <c r="BQ41" s="188"/>
      <c r="BR41" s="189"/>
      <c r="BS41" s="190"/>
      <c r="BT41" s="191"/>
      <c r="BU41" s="189"/>
      <c r="BV41" s="187"/>
      <c r="BW41" s="188"/>
      <c r="BX41" s="189"/>
      <c r="BY41" s="190"/>
      <c r="BZ41" s="192"/>
      <c r="CA41" s="2">
        <f t="shared" si="0"/>
        <v>33</v>
      </c>
      <c r="CB41" s="51"/>
      <c r="CC41" s="51" t="s">
        <v>798</v>
      </c>
      <c r="CD41" s="51" t="s">
        <v>614</v>
      </c>
      <c r="CE41" s="51" t="s">
        <v>607</v>
      </c>
      <c r="CF41" s="51" t="s">
        <v>605</v>
      </c>
      <c r="CG41" s="51" t="s">
        <v>605</v>
      </c>
      <c r="CH41" s="51" t="s">
        <v>627</v>
      </c>
      <c r="CI41" s="51" t="s">
        <v>605</v>
      </c>
      <c r="CJ41" s="51" t="s">
        <v>632</v>
      </c>
      <c r="CK41" s="51"/>
      <c r="CL41" s="51" t="s">
        <v>632</v>
      </c>
      <c r="CM41" s="51" t="s">
        <v>638</v>
      </c>
      <c r="CN41" s="51" t="s">
        <v>632</v>
      </c>
      <c r="CO41" s="51" t="s">
        <v>632</v>
      </c>
      <c r="CP41" s="51" t="s">
        <v>632</v>
      </c>
      <c r="CQ41" s="51" t="s">
        <v>632</v>
      </c>
      <c r="CR41" s="51" t="s">
        <v>658</v>
      </c>
      <c r="CS41" s="51" t="s">
        <v>632</v>
      </c>
      <c r="CT41" s="51" t="s">
        <v>632</v>
      </c>
      <c r="CU41" s="51" t="s">
        <v>632</v>
      </c>
      <c r="CV41" s="51" t="s">
        <v>632</v>
      </c>
      <c r="CW41" s="51" t="s">
        <v>632</v>
      </c>
      <c r="CX41" s="51" t="s">
        <v>632</v>
      </c>
      <c r="CZ41" s="174" t="str">
        <f t="shared" si="1"/>
        <v>Corrupción</v>
      </c>
      <c r="DA41" s="282" t="str">
        <f t="shared" si="2"/>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v>
      </c>
      <c r="DB41" s="282"/>
      <c r="DC41" s="282"/>
      <c r="DD41" s="282"/>
      <c r="DE41" s="282"/>
      <c r="DF41" s="282"/>
      <c r="DG41" s="282"/>
      <c r="DH41" s="174" t="str">
        <f t="shared" si="3"/>
        <v>Alto</v>
      </c>
      <c r="DI41" s="174" t="str">
        <f t="shared" si="4"/>
        <v>Alto</v>
      </c>
      <c r="DK41" s="170" t="e">
        <f>SUM(LEN(#REF!)-LEN(SUBSTITUTE(#REF!,"- Preventivo","")))/LEN("- Preventivo")</f>
        <v>#REF!</v>
      </c>
      <c r="DL41" s="170" t="e">
        <f t="shared" si="5"/>
        <v>#REF!</v>
      </c>
      <c r="DM41" s="170" t="e">
        <f>SUM(LEN(#REF!)-LEN(SUBSTITUTE(#REF!,"- Detectivo","")))/LEN("- Detectivo")</f>
        <v>#REF!</v>
      </c>
      <c r="DN41" s="170" t="e">
        <f t="shared" si="6"/>
        <v>#REF!</v>
      </c>
      <c r="DO41" s="170" t="e">
        <f>SUM(LEN(#REF!)-LEN(SUBSTITUTE(#REF!,"- Correctivo","")))/LEN("- Correctivo")</f>
        <v>#REF!</v>
      </c>
      <c r="DP41" s="170" t="e">
        <f t="shared" si="7"/>
        <v>#REF!</v>
      </c>
      <c r="DQ41" s="170" t="e">
        <f t="shared" si="19"/>
        <v>#REF!</v>
      </c>
      <c r="DR41" s="170" t="e">
        <f t="shared" si="8"/>
        <v>#REF!</v>
      </c>
      <c r="DS41" s="170" t="e">
        <f>SUM(LEN(#REF!)-LEN(SUBSTITUTE(#REF!,"- Documentado","")))/LEN("- Documentado")</f>
        <v>#REF!</v>
      </c>
      <c r="DT41" s="170" t="e">
        <f>SUM(LEN(#REF!)-LEN(SUBSTITUTE(#REF!,"- Documentado","")))/LEN("- Documentado")</f>
        <v>#REF!</v>
      </c>
      <c r="DU41" s="170" t="e">
        <f t="shared" si="9"/>
        <v>#REF!</v>
      </c>
      <c r="DV41" s="170" t="e">
        <f>SUM(LEN(#REF!)-LEN(SUBSTITUTE(#REF!,"- Continua","")))/LEN("- Continua")</f>
        <v>#REF!</v>
      </c>
      <c r="DW41" s="170" t="e">
        <f>SUM(LEN(#REF!)-LEN(SUBSTITUTE(#REF!,"- Continua","")))/LEN("- Continua")</f>
        <v>#REF!</v>
      </c>
      <c r="DX41" s="170" t="e">
        <f t="shared" si="10"/>
        <v>#REF!</v>
      </c>
      <c r="DY41" s="170" t="e">
        <f>SUM(LEN(#REF!)-LEN(SUBSTITUTE(#REF!,"- Con registro","")))/LEN("- Con registro")</f>
        <v>#REF!</v>
      </c>
      <c r="DZ41" s="170" t="e">
        <f>SUM(LEN(#REF!)-LEN(SUBSTITUTE(#REF!,"- Con registro","")))/LEN("- Con registro")</f>
        <v>#REF!</v>
      </c>
      <c r="EA41" s="170" t="e">
        <f t="shared" si="11"/>
        <v>#REF!</v>
      </c>
      <c r="EB41" s="173" t="e">
        <f t="shared" si="20"/>
        <v>#REF!</v>
      </c>
      <c r="EC41" s="173" t="e">
        <f t="shared" si="21"/>
        <v>#REF!</v>
      </c>
      <c r="ED41" s="215" t="e">
        <f t="shared" si="22"/>
        <v>#REF!</v>
      </c>
      <c r="EE41" s="283" t="e">
        <f t="shared" si="23"/>
        <v>#REF!</v>
      </c>
      <c r="EF41" s="283"/>
      <c r="EG41" s="283"/>
      <c r="EH41" s="283"/>
      <c r="EI41" s="283"/>
      <c r="EJ41" s="283"/>
      <c r="EK41" s="283"/>
      <c r="EL41" s="283"/>
      <c r="EM41" s="283"/>
      <c r="EN41" s="283"/>
      <c r="EP41" s="201">
        <f t="shared" si="24"/>
        <v>45267</v>
      </c>
      <c r="EQ41" s="202">
        <f t="shared" si="25"/>
        <v>45320</v>
      </c>
      <c r="ER41" s="170" t="str">
        <f t="shared" si="26"/>
        <v>Riesgos</v>
      </c>
      <c r="ES41" s="170" t="str">
        <f t="shared" si="16"/>
        <v>ID_-: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v>
      </c>
      <c r="ET41" s="170" t="str">
        <f t="shared" si="17"/>
        <v>Ajuste en 
Análisis antes de controles
Tratamiento del riesgo en el Mapa de riesgos de Gestión de Recursos Físicos</v>
      </c>
      <c r="EU41" s="170" t="str">
        <f t="shared" si="18"/>
        <v>Solicitud de cambio realizada y aprobada por la Subdirección de Servicios Administrativos a través del Aplicativo DARUMA</v>
      </c>
    </row>
    <row r="42" spans="1:151" ht="399.95" customHeight="1" x14ac:dyDescent="0.2">
      <c r="A42" s="206" t="s">
        <v>190</v>
      </c>
      <c r="B42" s="185" t="s">
        <v>1010</v>
      </c>
      <c r="C42" s="185" t="s">
        <v>541</v>
      </c>
      <c r="D42" s="206" t="s">
        <v>1011</v>
      </c>
      <c r="E42" s="207" t="s">
        <v>537</v>
      </c>
      <c r="F42" s="185" t="s">
        <v>792</v>
      </c>
      <c r="G42" s="207" t="s">
        <v>782</v>
      </c>
      <c r="H42" s="207" t="s">
        <v>782</v>
      </c>
      <c r="I42" s="176" t="s">
        <v>466</v>
      </c>
      <c r="J42" s="206" t="s">
        <v>35</v>
      </c>
      <c r="K42" s="207" t="s">
        <v>341</v>
      </c>
      <c r="L42" s="185" t="s">
        <v>258</v>
      </c>
      <c r="M42" s="191" t="s">
        <v>467</v>
      </c>
      <c r="N42" s="185" t="s">
        <v>1033</v>
      </c>
      <c r="O42" s="185" t="s">
        <v>1034</v>
      </c>
      <c r="P42" s="185" t="s">
        <v>344</v>
      </c>
      <c r="Q42" s="185" t="s">
        <v>332</v>
      </c>
      <c r="R42" s="185" t="s">
        <v>339</v>
      </c>
      <c r="S42" s="185" t="s">
        <v>599</v>
      </c>
      <c r="T42" s="185" t="s">
        <v>965</v>
      </c>
      <c r="U42" s="208" t="s">
        <v>318</v>
      </c>
      <c r="V42" s="209">
        <v>0.8</v>
      </c>
      <c r="W42" s="208" t="s">
        <v>77</v>
      </c>
      <c r="X42" s="209">
        <v>0.8</v>
      </c>
      <c r="Y42" s="66" t="s">
        <v>272</v>
      </c>
      <c r="Z42" s="185" t="s">
        <v>1035</v>
      </c>
      <c r="AA42" s="208" t="s">
        <v>316</v>
      </c>
      <c r="AB42" s="213">
        <v>2.4893567999999998E-2</v>
      </c>
      <c r="AC42" s="208" t="s">
        <v>101</v>
      </c>
      <c r="AD42" s="213">
        <v>0.45000000000000007</v>
      </c>
      <c r="AE42" s="66" t="s">
        <v>84</v>
      </c>
      <c r="AF42" s="185" t="s">
        <v>1036</v>
      </c>
      <c r="AG42" s="206" t="s">
        <v>340</v>
      </c>
      <c r="AH42" s="210" t="s">
        <v>1037</v>
      </c>
      <c r="AI42" s="210" t="s">
        <v>1022</v>
      </c>
      <c r="AJ42" s="185" t="s">
        <v>782</v>
      </c>
      <c r="AK42" s="210" t="s">
        <v>782</v>
      </c>
      <c r="AL42" s="210" t="s">
        <v>885</v>
      </c>
      <c r="AM42" s="210" t="s">
        <v>1023</v>
      </c>
      <c r="AN42" s="185" t="s">
        <v>1038</v>
      </c>
      <c r="AO42" s="185" t="s">
        <v>1039</v>
      </c>
      <c r="AP42" s="185" t="s">
        <v>1040</v>
      </c>
      <c r="AQ42" s="186">
        <v>45267</v>
      </c>
      <c r="AR42" s="187" t="s">
        <v>393</v>
      </c>
      <c r="AS42" s="188" t="s">
        <v>1026</v>
      </c>
      <c r="AT42" s="189"/>
      <c r="AU42" s="190"/>
      <c r="AV42" s="191"/>
      <c r="AW42" s="189"/>
      <c r="AX42" s="187"/>
      <c r="AY42" s="188"/>
      <c r="AZ42" s="189"/>
      <c r="BA42" s="190"/>
      <c r="BB42" s="191"/>
      <c r="BC42" s="189"/>
      <c r="BD42" s="187"/>
      <c r="BE42" s="188"/>
      <c r="BF42" s="189"/>
      <c r="BG42" s="190"/>
      <c r="BH42" s="191"/>
      <c r="BI42" s="189"/>
      <c r="BJ42" s="187"/>
      <c r="BK42" s="188"/>
      <c r="BL42" s="189"/>
      <c r="BM42" s="190"/>
      <c r="BN42" s="191"/>
      <c r="BO42" s="189"/>
      <c r="BP42" s="187"/>
      <c r="BQ42" s="188"/>
      <c r="BR42" s="189"/>
      <c r="BS42" s="190"/>
      <c r="BT42" s="191"/>
      <c r="BU42" s="189"/>
      <c r="BV42" s="187"/>
      <c r="BW42" s="188"/>
      <c r="BX42" s="189"/>
      <c r="BY42" s="190"/>
      <c r="BZ42" s="192"/>
      <c r="CA42" s="2">
        <f t="shared" si="0"/>
        <v>33</v>
      </c>
      <c r="CB42" s="51" t="s">
        <v>715</v>
      </c>
      <c r="CC42" s="51" t="s">
        <v>740</v>
      </c>
      <c r="CD42" s="51" t="s">
        <v>614</v>
      </c>
      <c r="CE42" s="51" t="s">
        <v>607</v>
      </c>
      <c r="CF42" s="51" t="s">
        <v>605</v>
      </c>
      <c r="CG42" s="51" t="s">
        <v>605</v>
      </c>
      <c r="CH42" s="51" t="s">
        <v>627</v>
      </c>
      <c r="CI42" s="51" t="s">
        <v>605</v>
      </c>
      <c r="CJ42" s="51" t="s">
        <v>632</v>
      </c>
      <c r="CK42" s="51"/>
      <c r="CL42" s="51" t="s">
        <v>632</v>
      </c>
      <c r="CM42" s="51" t="s">
        <v>632</v>
      </c>
      <c r="CN42" s="51" t="s">
        <v>632</v>
      </c>
      <c r="CO42" s="51" t="s">
        <v>632</v>
      </c>
      <c r="CP42" s="51" t="s">
        <v>632</v>
      </c>
      <c r="CQ42" s="51" t="s">
        <v>632</v>
      </c>
      <c r="CR42" s="51" t="s">
        <v>658</v>
      </c>
      <c r="CS42" s="51" t="s">
        <v>632</v>
      </c>
      <c r="CT42" s="51" t="s">
        <v>632</v>
      </c>
      <c r="CU42" s="51" t="s">
        <v>632</v>
      </c>
      <c r="CV42" s="51" t="s">
        <v>632</v>
      </c>
      <c r="CW42" s="51" t="s">
        <v>632</v>
      </c>
      <c r="CX42" s="51" t="s">
        <v>632</v>
      </c>
      <c r="CZ42" s="174" t="str">
        <f t="shared" si="1"/>
        <v>Gestión de procesos</v>
      </c>
      <c r="DA42" s="282" t="str">
        <f t="shared" si="2"/>
        <v>Posibilidad de afectación reputacional por ausencia o retrasos  en los mantenimientos de las edificaciones, maquinaria y equipos de la Entidad, debido a decisiones erróneas o no acertadas en la priorización para su intervención</v>
      </c>
      <c r="DB42" s="282"/>
      <c r="DC42" s="282"/>
      <c r="DD42" s="282"/>
      <c r="DE42" s="282"/>
      <c r="DF42" s="282"/>
      <c r="DG42" s="282"/>
      <c r="DH42" s="174" t="str">
        <f t="shared" si="3"/>
        <v>Alto</v>
      </c>
      <c r="DI42" s="174" t="str">
        <f t="shared" si="4"/>
        <v>Moderado</v>
      </c>
      <c r="DK42" s="170" t="e">
        <f>SUM(LEN(#REF!)-LEN(SUBSTITUTE(#REF!,"- Preventivo","")))/LEN("- Preventivo")</f>
        <v>#REF!</v>
      </c>
      <c r="DL42" s="170" t="e">
        <f t="shared" si="5"/>
        <v>#REF!</v>
      </c>
      <c r="DM42" s="170" t="e">
        <f>SUM(LEN(#REF!)-LEN(SUBSTITUTE(#REF!,"- Detectivo","")))/LEN("- Detectivo")</f>
        <v>#REF!</v>
      </c>
      <c r="DN42" s="170" t="e">
        <f t="shared" si="6"/>
        <v>#REF!</v>
      </c>
      <c r="DO42" s="170" t="e">
        <f>SUM(LEN(#REF!)-LEN(SUBSTITUTE(#REF!,"- Correctivo","")))/LEN("- Correctivo")</f>
        <v>#REF!</v>
      </c>
      <c r="DP42" s="170" t="e">
        <f t="shared" si="7"/>
        <v>#REF!</v>
      </c>
      <c r="DQ42" s="170" t="e">
        <f t="shared" si="19"/>
        <v>#REF!</v>
      </c>
      <c r="DR42" s="170" t="e">
        <f t="shared" si="8"/>
        <v>#REF!</v>
      </c>
      <c r="DS42" s="170" t="e">
        <f>SUM(LEN(#REF!)-LEN(SUBSTITUTE(#REF!,"- Documentado","")))/LEN("- Documentado")</f>
        <v>#REF!</v>
      </c>
      <c r="DT42" s="170" t="e">
        <f>SUM(LEN(#REF!)-LEN(SUBSTITUTE(#REF!,"- Documentado","")))/LEN("- Documentado")</f>
        <v>#REF!</v>
      </c>
      <c r="DU42" s="170" t="e">
        <f t="shared" si="9"/>
        <v>#REF!</v>
      </c>
      <c r="DV42" s="170" t="e">
        <f>SUM(LEN(#REF!)-LEN(SUBSTITUTE(#REF!,"- Continua","")))/LEN("- Continua")</f>
        <v>#REF!</v>
      </c>
      <c r="DW42" s="170" t="e">
        <f>SUM(LEN(#REF!)-LEN(SUBSTITUTE(#REF!,"- Continua","")))/LEN("- Continua")</f>
        <v>#REF!</v>
      </c>
      <c r="DX42" s="170" t="e">
        <f t="shared" si="10"/>
        <v>#REF!</v>
      </c>
      <c r="DY42" s="170" t="e">
        <f>SUM(LEN(#REF!)-LEN(SUBSTITUTE(#REF!,"- Con registro","")))/LEN("- Con registro")</f>
        <v>#REF!</v>
      </c>
      <c r="DZ42" s="170" t="e">
        <f>SUM(LEN(#REF!)-LEN(SUBSTITUTE(#REF!,"- Con registro","")))/LEN("- Con registro")</f>
        <v>#REF!</v>
      </c>
      <c r="EA42" s="170" t="e">
        <f t="shared" si="11"/>
        <v>#REF!</v>
      </c>
      <c r="EB42" s="173" t="e">
        <f t="shared" si="20"/>
        <v>#REF!</v>
      </c>
      <c r="EC42" s="173" t="e">
        <f t="shared" si="21"/>
        <v>#REF!</v>
      </c>
      <c r="ED42" s="215" t="e">
        <f t="shared" si="22"/>
        <v>#REF!</v>
      </c>
      <c r="EE42" s="283" t="e">
        <f t="shared" si="23"/>
        <v>#REF!</v>
      </c>
      <c r="EF42" s="283"/>
      <c r="EG42" s="283"/>
      <c r="EH42" s="283"/>
      <c r="EI42" s="283"/>
      <c r="EJ42" s="283"/>
      <c r="EK42" s="283"/>
      <c r="EL42" s="283"/>
      <c r="EM42" s="283"/>
      <c r="EN42" s="283"/>
      <c r="EP42" s="201">
        <f t="shared" si="24"/>
        <v>45267</v>
      </c>
      <c r="EQ42" s="202">
        <f t="shared" si="25"/>
        <v>45320</v>
      </c>
      <c r="ER42" s="170" t="str">
        <f t="shared" si="26"/>
        <v>Riesgos</v>
      </c>
      <c r="ES42" s="170" t="str">
        <f t="shared" si="16"/>
        <v>ID_-: Posibilidad de afectación reputacional por ausencia o retrasos  en los mantenimientos de las edificaciones, maquinaria y equipos de la Entidad, debido a decisiones erróneas o no acertadas en la priorización para su intervención</v>
      </c>
      <c r="ET42" s="170" t="str">
        <f t="shared" si="17"/>
        <v>Ajuste en 
Análisis antes de controles
Tratamiento del riesgo en el Mapa de riesgos de Gestión de Recursos Físicos</v>
      </c>
      <c r="EU42" s="170" t="str">
        <f t="shared" si="18"/>
        <v>Solicitud de cambio realizada y aprobada por la Subdirección de Servicios Administrativos a través del Aplicativo DARUMA</v>
      </c>
    </row>
    <row r="43" spans="1:151" ht="399.95" customHeight="1" x14ac:dyDescent="0.2">
      <c r="A43" s="206" t="s">
        <v>190</v>
      </c>
      <c r="B43" s="185" t="s">
        <v>1010</v>
      </c>
      <c r="C43" s="185" t="s">
        <v>541</v>
      </c>
      <c r="D43" s="206" t="s">
        <v>1011</v>
      </c>
      <c r="E43" s="207" t="s">
        <v>537</v>
      </c>
      <c r="F43" s="185" t="s">
        <v>1041</v>
      </c>
      <c r="G43" s="207" t="s">
        <v>782</v>
      </c>
      <c r="H43" s="207" t="s">
        <v>782</v>
      </c>
      <c r="I43" s="176" t="s">
        <v>1042</v>
      </c>
      <c r="J43" s="206" t="s">
        <v>35</v>
      </c>
      <c r="K43" s="207" t="s">
        <v>394</v>
      </c>
      <c r="L43" s="185" t="s">
        <v>325</v>
      </c>
      <c r="M43" s="191" t="s">
        <v>454</v>
      </c>
      <c r="N43" s="210" t="s">
        <v>455</v>
      </c>
      <c r="O43" s="185" t="s">
        <v>456</v>
      </c>
      <c r="P43" s="185" t="s">
        <v>344</v>
      </c>
      <c r="Q43" s="185" t="s">
        <v>332</v>
      </c>
      <c r="R43" s="185" t="s">
        <v>345</v>
      </c>
      <c r="S43" s="185" t="s">
        <v>600</v>
      </c>
      <c r="T43" s="185" t="s">
        <v>1043</v>
      </c>
      <c r="U43" s="208" t="s">
        <v>316</v>
      </c>
      <c r="V43" s="209">
        <v>0.2</v>
      </c>
      <c r="W43" s="208" t="s">
        <v>121</v>
      </c>
      <c r="X43" s="209">
        <v>0.4</v>
      </c>
      <c r="Y43" s="66" t="s">
        <v>271</v>
      </c>
      <c r="Z43" s="185" t="s">
        <v>1044</v>
      </c>
      <c r="AA43" s="208" t="s">
        <v>316</v>
      </c>
      <c r="AB43" s="213">
        <v>8.3999999999999991E-2</v>
      </c>
      <c r="AC43" s="208" t="s">
        <v>121</v>
      </c>
      <c r="AD43" s="213">
        <v>0.30000000000000004</v>
      </c>
      <c r="AE43" s="66" t="s">
        <v>271</v>
      </c>
      <c r="AF43" s="185" t="s">
        <v>346</v>
      </c>
      <c r="AG43" s="206" t="s">
        <v>335</v>
      </c>
      <c r="AH43" s="185" t="s">
        <v>822</v>
      </c>
      <c r="AI43" s="185" t="s">
        <v>822</v>
      </c>
      <c r="AJ43" s="185" t="s">
        <v>782</v>
      </c>
      <c r="AK43" s="185" t="s">
        <v>782</v>
      </c>
      <c r="AL43" s="185" t="s">
        <v>822</v>
      </c>
      <c r="AM43" s="185" t="s">
        <v>822</v>
      </c>
      <c r="AN43" s="185" t="s">
        <v>1045</v>
      </c>
      <c r="AO43" s="185" t="s">
        <v>1046</v>
      </c>
      <c r="AP43" s="185" t="s">
        <v>1047</v>
      </c>
      <c r="AQ43" s="186">
        <v>45267</v>
      </c>
      <c r="AR43" s="187" t="s">
        <v>336</v>
      </c>
      <c r="AS43" s="188" t="s">
        <v>1018</v>
      </c>
      <c r="AT43" s="189"/>
      <c r="AU43" s="190"/>
      <c r="AV43" s="191"/>
      <c r="AW43" s="189"/>
      <c r="AX43" s="187"/>
      <c r="AY43" s="188"/>
      <c r="AZ43" s="189"/>
      <c r="BA43" s="190"/>
      <c r="BB43" s="191"/>
      <c r="BC43" s="189"/>
      <c r="BD43" s="187"/>
      <c r="BE43" s="188"/>
      <c r="BF43" s="189"/>
      <c r="BG43" s="190"/>
      <c r="BH43" s="191"/>
      <c r="BI43" s="189"/>
      <c r="BJ43" s="187"/>
      <c r="BK43" s="188"/>
      <c r="BL43" s="189"/>
      <c r="BM43" s="190"/>
      <c r="BN43" s="191"/>
      <c r="BO43" s="189"/>
      <c r="BP43" s="187"/>
      <c r="BQ43" s="188"/>
      <c r="BR43" s="189"/>
      <c r="BS43" s="190"/>
      <c r="BT43" s="191"/>
      <c r="BU43" s="189"/>
      <c r="BV43" s="187"/>
      <c r="BW43" s="188"/>
      <c r="BX43" s="189"/>
      <c r="BY43" s="190"/>
      <c r="BZ43" s="192"/>
      <c r="CA43" s="2">
        <f t="shared" si="0"/>
        <v>33</v>
      </c>
      <c r="CB43" s="51"/>
      <c r="CC43" s="51" t="s">
        <v>798</v>
      </c>
      <c r="CD43" s="51" t="s">
        <v>614</v>
      </c>
      <c r="CE43" s="51" t="s">
        <v>607</v>
      </c>
      <c r="CF43" s="51" t="s">
        <v>605</v>
      </c>
      <c r="CG43" s="51" t="s">
        <v>605</v>
      </c>
      <c r="CH43" s="51" t="s">
        <v>627</v>
      </c>
      <c r="CI43" s="51" t="s">
        <v>605</v>
      </c>
      <c r="CJ43" s="51" t="s">
        <v>632</v>
      </c>
      <c r="CK43" s="51"/>
      <c r="CL43" s="51" t="s">
        <v>632</v>
      </c>
      <c r="CM43" s="51" t="s">
        <v>632</v>
      </c>
      <c r="CN43" s="51" t="s">
        <v>632</v>
      </c>
      <c r="CO43" s="51" t="s">
        <v>632</v>
      </c>
      <c r="CP43" s="51" t="s">
        <v>632</v>
      </c>
      <c r="CQ43" s="51" t="s">
        <v>632</v>
      </c>
      <c r="CR43" s="51" t="s">
        <v>659</v>
      </c>
      <c r="CS43" s="51" t="s">
        <v>632</v>
      </c>
      <c r="CT43" s="51" t="s">
        <v>632</v>
      </c>
      <c r="CU43" s="51" t="s">
        <v>632</v>
      </c>
      <c r="CV43" s="51" t="s">
        <v>632</v>
      </c>
      <c r="CW43" s="51" t="s">
        <v>632</v>
      </c>
      <c r="CX43" s="51" t="s">
        <v>632</v>
      </c>
      <c r="CZ43" s="174" t="str">
        <f t="shared" si="1"/>
        <v>Gestión de procesos</v>
      </c>
      <c r="DA43" s="282" t="str">
        <f t="shared" si="2"/>
        <v xml:space="preserve">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v>
      </c>
      <c r="DB43" s="282"/>
      <c r="DC43" s="282"/>
      <c r="DD43" s="282"/>
      <c r="DE43" s="282"/>
      <c r="DF43" s="282"/>
      <c r="DG43" s="282"/>
      <c r="DH43" s="174" t="str">
        <f t="shared" si="3"/>
        <v>Bajo</v>
      </c>
      <c r="DI43" s="174" t="str">
        <f t="shared" si="4"/>
        <v>Bajo</v>
      </c>
      <c r="DK43" s="170" t="e">
        <f>SUM(LEN(#REF!)-LEN(SUBSTITUTE(#REF!,"- Preventivo","")))/LEN("- Preventivo")</f>
        <v>#REF!</v>
      </c>
      <c r="DL43" s="170" t="e">
        <f t="shared" si="5"/>
        <v>#REF!</v>
      </c>
      <c r="DM43" s="170" t="e">
        <f>SUM(LEN(#REF!)-LEN(SUBSTITUTE(#REF!,"- Detectivo","")))/LEN("- Detectivo")</f>
        <v>#REF!</v>
      </c>
      <c r="DN43" s="170" t="e">
        <f t="shared" si="6"/>
        <v>#REF!</v>
      </c>
      <c r="DO43" s="170" t="e">
        <f>SUM(LEN(#REF!)-LEN(SUBSTITUTE(#REF!,"- Correctivo","")))/LEN("- Correctivo")</f>
        <v>#REF!</v>
      </c>
      <c r="DP43" s="170" t="e">
        <f t="shared" si="7"/>
        <v>#REF!</v>
      </c>
      <c r="DQ43" s="170" t="e">
        <f t="shared" si="19"/>
        <v>#REF!</v>
      </c>
      <c r="DR43" s="170" t="e">
        <f t="shared" si="8"/>
        <v>#REF!</v>
      </c>
      <c r="DS43" s="170" t="e">
        <f>SUM(LEN(#REF!)-LEN(SUBSTITUTE(#REF!,"- Documentado","")))/LEN("- Documentado")</f>
        <v>#REF!</v>
      </c>
      <c r="DT43" s="170" t="e">
        <f>SUM(LEN(#REF!)-LEN(SUBSTITUTE(#REF!,"- Documentado","")))/LEN("- Documentado")</f>
        <v>#REF!</v>
      </c>
      <c r="DU43" s="170" t="e">
        <f t="shared" si="9"/>
        <v>#REF!</v>
      </c>
      <c r="DV43" s="170" t="e">
        <f>SUM(LEN(#REF!)-LEN(SUBSTITUTE(#REF!,"- Continua","")))/LEN("- Continua")</f>
        <v>#REF!</v>
      </c>
      <c r="DW43" s="170" t="e">
        <f>SUM(LEN(#REF!)-LEN(SUBSTITUTE(#REF!,"- Continua","")))/LEN("- Continua")</f>
        <v>#REF!</v>
      </c>
      <c r="DX43" s="170" t="e">
        <f t="shared" si="10"/>
        <v>#REF!</v>
      </c>
      <c r="DY43" s="170" t="e">
        <f>SUM(LEN(#REF!)-LEN(SUBSTITUTE(#REF!,"- Con registro","")))/LEN("- Con registro")</f>
        <v>#REF!</v>
      </c>
      <c r="DZ43" s="170" t="e">
        <f>SUM(LEN(#REF!)-LEN(SUBSTITUTE(#REF!,"- Con registro","")))/LEN("- Con registro")</f>
        <v>#REF!</v>
      </c>
      <c r="EA43" s="170" t="e">
        <f t="shared" si="11"/>
        <v>#REF!</v>
      </c>
      <c r="EB43" s="173" t="e">
        <f t="shared" si="20"/>
        <v>#REF!</v>
      </c>
      <c r="EC43" s="173" t="e">
        <f t="shared" si="21"/>
        <v>#REF!</v>
      </c>
      <c r="ED43" s="215" t="e">
        <f t="shared" si="22"/>
        <v>#REF!</v>
      </c>
      <c r="EE43" s="283" t="e">
        <f t="shared" si="23"/>
        <v>#REF!</v>
      </c>
      <c r="EF43" s="283"/>
      <c r="EG43" s="283"/>
      <c r="EH43" s="283"/>
      <c r="EI43" s="283"/>
      <c r="EJ43" s="283"/>
      <c r="EK43" s="283"/>
      <c r="EL43" s="283"/>
      <c r="EM43" s="283"/>
      <c r="EN43" s="283"/>
      <c r="EP43" s="201">
        <f t="shared" si="24"/>
        <v>45267</v>
      </c>
      <c r="EQ43" s="202">
        <f t="shared" si="25"/>
        <v>45320</v>
      </c>
      <c r="ER43" s="170" t="str">
        <f t="shared" si="26"/>
        <v>Riesgos</v>
      </c>
      <c r="ES43" s="170" t="str">
        <f t="shared" si="16"/>
        <v xml:space="preserve">ID_-: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v>
      </c>
      <c r="ET43" s="170" t="str">
        <f t="shared" si="17"/>
        <v>Ajuste en 
Análisis antes de controles
 en el Mapa de riesgos de Gestión de Recursos Físicos</v>
      </c>
      <c r="EU43" s="170" t="str">
        <f t="shared" si="18"/>
        <v>Solicitud de cambio realizada y aprobada por la Oficina de Tecnologías de la Información y las Comunicaciones a través del Aplicativo DARUMA</v>
      </c>
    </row>
    <row r="44" spans="1:151" ht="399.95" customHeight="1" x14ac:dyDescent="0.2">
      <c r="A44" s="206" t="s">
        <v>595</v>
      </c>
      <c r="B44" s="185" t="s">
        <v>543</v>
      </c>
      <c r="C44" s="185" t="s">
        <v>1048</v>
      </c>
      <c r="D44" s="206" t="s">
        <v>1011</v>
      </c>
      <c r="E44" s="207" t="s">
        <v>537</v>
      </c>
      <c r="F44" s="185" t="s">
        <v>547</v>
      </c>
      <c r="G44" s="207" t="s">
        <v>782</v>
      </c>
      <c r="H44" s="207" t="s">
        <v>782</v>
      </c>
      <c r="I44" s="176" t="s">
        <v>548</v>
      </c>
      <c r="J44" s="206" t="s">
        <v>63</v>
      </c>
      <c r="K44" s="207" t="s">
        <v>338</v>
      </c>
      <c r="L44" s="185" t="s">
        <v>258</v>
      </c>
      <c r="M44" s="191" t="s">
        <v>462</v>
      </c>
      <c r="N44" s="185" t="s">
        <v>463</v>
      </c>
      <c r="O44" s="185" t="s">
        <v>464</v>
      </c>
      <c r="P44" s="185" t="s">
        <v>344</v>
      </c>
      <c r="Q44" s="185" t="s">
        <v>332</v>
      </c>
      <c r="R44" s="185" t="s">
        <v>345</v>
      </c>
      <c r="S44" s="185" t="s">
        <v>598</v>
      </c>
      <c r="T44" s="185" t="s">
        <v>821</v>
      </c>
      <c r="U44" s="208" t="s">
        <v>316</v>
      </c>
      <c r="V44" s="209">
        <v>0.2</v>
      </c>
      <c r="W44" s="208" t="s">
        <v>77</v>
      </c>
      <c r="X44" s="209">
        <v>0.8</v>
      </c>
      <c r="Y44" s="66" t="s">
        <v>272</v>
      </c>
      <c r="Z44" s="185" t="s">
        <v>1049</v>
      </c>
      <c r="AA44" s="208" t="s">
        <v>316</v>
      </c>
      <c r="AB44" s="213">
        <v>2.4695999999999999E-2</v>
      </c>
      <c r="AC44" s="208" t="s">
        <v>77</v>
      </c>
      <c r="AD44" s="213">
        <v>0.8</v>
      </c>
      <c r="AE44" s="66" t="s">
        <v>272</v>
      </c>
      <c r="AF44" s="185" t="s">
        <v>465</v>
      </c>
      <c r="AG44" s="206" t="s">
        <v>340</v>
      </c>
      <c r="AH44" s="185" t="s">
        <v>1050</v>
      </c>
      <c r="AI44" s="185" t="s">
        <v>1408</v>
      </c>
      <c r="AJ44" s="185" t="s">
        <v>782</v>
      </c>
      <c r="AK44" s="185" t="s">
        <v>782</v>
      </c>
      <c r="AL44" s="185" t="s">
        <v>1154</v>
      </c>
      <c r="AM44" s="185" t="s">
        <v>1155</v>
      </c>
      <c r="AN44" s="185" t="s">
        <v>1051</v>
      </c>
      <c r="AO44" s="185" t="s">
        <v>1052</v>
      </c>
      <c r="AP44" s="185" t="s">
        <v>1053</v>
      </c>
      <c r="AQ44" s="186">
        <v>45264</v>
      </c>
      <c r="AR44" s="187" t="s">
        <v>376</v>
      </c>
      <c r="AS44" s="188" t="s">
        <v>1054</v>
      </c>
      <c r="AT44" s="189"/>
      <c r="AU44" s="190"/>
      <c r="AV44" s="191"/>
      <c r="AW44" s="189"/>
      <c r="AX44" s="187"/>
      <c r="AY44" s="188"/>
      <c r="AZ44" s="189"/>
      <c r="BA44" s="190"/>
      <c r="BB44" s="191"/>
      <c r="BC44" s="189"/>
      <c r="BD44" s="187"/>
      <c r="BE44" s="188"/>
      <c r="BF44" s="189"/>
      <c r="BG44" s="190"/>
      <c r="BH44" s="191"/>
      <c r="BI44" s="189"/>
      <c r="BJ44" s="187"/>
      <c r="BK44" s="188"/>
      <c r="BL44" s="189"/>
      <c r="BM44" s="190"/>
      <c r="BN44" s="191"/>
      <c r="BO44" s="189"/>
      <c r="BP44" s="187"/>
      <c r="BQ44" s="188"/>
      <c r="BR44" s="189"/>
      <c r="BS44" s="190"/>
      <c r="BT44" s="191"/>
      <c r="BU44" s="189"/>
      <c r="BV44" s="187"/>
      <c r="BW44" s="188"/>
      <c r="BX44" s="189"/>
      <c r="BY44" s="190"/>
      <c r="BZ44" s="192"/>
      <c r="CA44" s="2">
        <f t="shared" ref="CA44:CA75" si="27">COUNTBLANK(A44:BZ44)</f>
        <v>33</v>
      </c>
      <c r="CB44" s="51" t="s">
        <v>714</v>
      </c>
      <c r="CC44" s="51" t="s">
        <v>798</v>
      </c>
      <c r="CD44" s="51" t="s">
        <v>615</v>
      </c>
      <c r="CE44" s="51" t="s">
        <v>607</v>
      </c>
      <c r="CF44" s="51" t="s">
        <v>605</v>
      </c>
      <c r="CG44" s="51" t="s">
        <v>605</v>
      </c>
      <c r="CH44" s="51" t="s">
        <v>627</v>
      </c>
      <c r="CI44" s="51" t="s">
        <v>605</v>
      </c>
      <c r="CJ44" s="51" t="s">
        <v>632</v>
      </c>
      <c r="CK44" s="51"/>
      <c r="CL44" s="51" t="s">
        <v>632</v>
      </c>
      <c r="CM44" s="51" t="s">
        <v>632</v>
      </c>
      <c r="CN44" s="51" t="s">
        <v>632</v>
      </c>
      <c r="CO44" s="51" t="s">
        <v>748</v>
      </c>
      <c r="CP44" s="51" t="s">
        <v>632</v>
      </c>
      <c r="CQ44" s="51" t="s">
        <v>748</v>
      </c>
      <c r="CR44" s="51" t="s">
        <v>660</v>
      </c>
      <c r="CS44" s="51" t="s">
        <v>632</v>
      </c>
      <c r="CT44" s="51" t="s">
        <v>632</v>
      </c>
      <c r="CU44" s="51" t="s">
        <v>632</v>
      </c>
      <c r="CV44" s="51" t="s">
        <v>632</v>
      </c>
      <c r="CW44" s="51" t="s">
        <v>632</v>
      </c>
      <c r="CX44" s="51" t="s">
        <v>632</v>
      </c>
      <c r="CZ44" s="174" t="str">
        <f t="shared" ref="CZ44:CZ75" si="28">J44</f>
        <v>Corrupción</v>
      </c>
      <c r="DA44" s="282" t="str">
        <f t="shared" ref="DA44:DA75" si="29">I44</f>
        <v>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DB44" s="282"/>
      <c r="DC44" s="282"/>
      <c r="DD44" s="282"/>
      <c r="DE44" s="282"/>
      <c r="DF44" s="282"/>
      <c r="DG44" s="282"/>
      <c r="DH44" s="174" t="str">
        <f t="shared" ref="DH44:DH75" si="30">Y44</f>
        <v>Alto</v>
      </c>
      <c r="DI44" s="174" t="str">
        <f t="shared" ref="DI44:DI75" si="31">AE44</f>
        <v>Alto</v>
      </c>
      <c r="DK44" s="170" t="e">
        <f>SUM(LEN(#REF!)-LEN(SUBSTITUTE(#REF!,"- Preventivo","")))/LEN("- Preventivo")</f>
        <v>#REF!</v>
      </c>
      <c r="DL44" s="170" t="e">
        <f t="shared" ref="DL44:DL75" si="32">SUMIFS($DK$12:$DK$99,$A$12:$A$99,A44)</f>
        <v>#REF!</v>
      </c>
      <c r="DM44" s="170" t="e">
        <f>SUM(LEN(#REF!)-LEN(SUBSTITUTE(#REF!,"- Detectivo","")))/LEN("- Detectivo")</f>
        <v>#REF!</v>
      </c>
      <c r="DN44" s="170" t="e">
        <f t="shared" ref="DN44:DN75" si="33">SUMIFS($DM$12:$DM$99,$A$12:$A$99,A44)</f>
        <v>#REF!</v>
      </c>
      <c r="DO44" s="170" t="e">
        <f>SUM(LEN(#REF!)-LEN(SUBSTITUTE(#REF!,"- Correctivo","")))/LEN("- Correctivo")</f>
        <v>#REF!</v>
      </c>
      <c r="DP44" s="170" t="e">
        <f t="shared" ref="DP44:DP75" si="34">SUMIFS($DO$12:$DO$99,$A$12:$A$99,A44)</f>
        <v>#REF!</v>
      </c>
      <c r="DQ44" s="170" t="e">
        <f t="shared" si="19"/>
        <v>#REF!</v>
      </c>
      <c r="DR44" s="170" t="e">
        <f t="shared" ref="DR44:DR75" si="35">SUMIFS($DQ$12:$DQ$99,$A$12:$A$99,A44)</f>
        <v>#REF!</v>
      </c>
      <c r="DS44" s="170" t="e">
        <f>SUM(LEN(#REF!)-LEN(SUBSTITUTE(#REF!,"- Documentado","")))/LEN("- Documentado")</f>
        <v>#REF!</v>
      </c>
      <c r="DT44" s="170" t="e">
        <f>SUM(LEN(#REF!)-LEN(SUBSTITUTE(#REF!,"- Documentado","")))/LEN("- Documentado")</f>
        <v>#REF!</v>
      </c>
      <c r="DU44" s="170" t="e">
        <f t="shared" ref="DU44:DU75" si="36">SUMIFS($DS$12:$DS$99,$A$12:$A$99,A44)+SUMIFS($DT$12:$DT$99,$A$12:$A$99,A44)</f>
        <v>#REF!</v>
      </c>
      <c r="DV44" s="170" t="e">
        <f>SUM(LEN(#REF!)-LEN(SUBSTITUTE(#REF!,"- Continua","")))/LEN("- Continua")</f>
        <v>#REF!</v>
      </c>
      <c r="DW44" s="170" t="e">
        <f>SUM(LEN(#REF!)-LEN(SUBSTITUTE(#REF!,"- Continua","")))/LEN("- Continua")</f>
        <v>#REF!</v>
      </c>
      <c r="DX44" s="170" t="e">
        <f t="shared" ref="DX44:DX75" si="37">SUMIFS($DV$12:$DV$99,$A$12:$A$99,A44)+SUMIFS($DW$12:$DW$99,$A$12:$A$99,A44)</f>
        <v>#REF!</v>
      </c>
      <c r="DY44" s="170" t="e">
        <f>SUM(LEN(#REF!)-LEN(SUBSTITUTE(#REF!,"- Con registro","")))/LEN("- Con registro")</f>
        <v>#REF!</v>
      </c>
      <c r="DZ44" s="170" t="e">
        <f>SUM(LEN(#REF!)-LEN(SUBSTITUTE(#REF!,"- Con registro","")))/LEN("- Con registro")</f>
        <v>#REF!</v>
      </c>
      <c r="EA44" s="170" t="e">
        <f t="shared" ref="EA44:EA75" si="38">SUMIFS($DY$12:$DY$99,$A$12:$A$99,A44)+SUMIFS($DZ$12:$DZ$99,$A$12:$A$99,A44)</f>
        <v>#REF!</v>
      </c>
      <c r="EB44" s="173" t="e">
        <f t="shared" si="20"/>
        <v>#REF!</v>
      </c>
      <c r="EC44" s="173" t="e">
        <f t="shared" si="21"/>
        <v>#REF!</v>
      </c>
      <c r="ED44" s="215" t="e">
        <f t="shared" si="22"/>
        <v>#REF!</v>
      </c>
      <c r="EE44" s="283" t="e">
        <f t="shared" si="23"/>
        <v>#REF!</v>
      </c>
      <c r="EF44" s="283"/>
      <c r="EG44" s="283"/>
      <c r="EH44" s="283"/>
      <c r="EI44" s="283"/>
      <c r="EJ44" s="283"/>
      <c r="EK44" s="283"/>
      <c r="EL44" s="283"/>
      <c r="EM44" s="283"/>
      <c r="EN44" s="283"/>
      <c r="EP44" s="201">
        <f t="shared" si="24"/>
        <v>45264</v>
      </c>
      <c r="EQ44" s="202">
        <f t="shared" si="25"/>
        <v>45320</v>
      </c>
      <c r="ER44" s="170" t="str">
        <f t="shared" si="26"/>
        <v>Riesgos</v>
      </c>
      <c r="ES44" s="170" t="str">
        <f t="shared" ref="ES44:ES75" si="39">IF(ER44="","",CONCATENATE("ID_",G44,": ",I44))</f>
        <v>ID_-: Posibilidad de afectación reputacional por pérdida de credibilidad y desconfianza en la administración de la caja menor, debido a desvío de recursos físicos o económicos en la legalización de la adquisición de bienes y servicios imprevistos, urgentes, imprescindibles e inaplazables para otorgarse beneficios propios o a terceros.</v>
      </c>
      <c r="ET44" s="170" t="str">
        <f t="shared" ref="ET44:ET75" si="40">IF(ES44="","",CONCATENATE("Ajuste en ",VLOOKUP(EP44,AQ44:BZ44,(MATCH(EP44,AQ44:BZ44,10)+1))," en el Mapa de riesgos de ",A44))</f>
        <v>Ajuste en 
Tratamiento del riesgo en el Mapa de riesgos de Gestión de Servicios Administrativos y Tecnológicos</v>
      </c>
      <c r="EU44" s="170" t="str">
        <f t="shared" ref="EU44:EU75" si="41">IF(ET44="","",CONCATENATE("Solicitud de cambio realizada y aprobada por la ",L44," a través del Aplicativo DARUMA"))</f>
        <v>Solicitud de cambio realizada y aprobada por la Subdirección de Servicios Administrativos a través del Aplicativo DARUMA</v>
      </c>
    </row>
    <row r="45" spans="1:151" ht="399.95" customHeight="1" x14ac:dyDescent="0.2">
      <c r="A45" s="206" t="s">
        <v>595</v>
      </c>
      <c r="B45" s="185" t="s">
        <v>543</v>
      </c>
      <c r="C45" s="185" t="s">
        <v>1048</v>
      </c>
      <c r="D45" s="206" t="s">
        <v>1011</v>
      </c>
      <c r="E45" s="207" t="s">
        <v>537</v>
      </c>
      <c r="F45" s="185" t="s">
        <v>544</v>
      </c>
      <c r="G45" s="207" t="s">
        <v>782</v>
      </c>
      <c r="H45" s="207" t="s">
        <v>782</v>
      </c>
      <c r="I45" s="176" t="s">
        <v>545</v>
      </c>
      <c r="J45" s="206" t="s">
        <v>35</v>
      </c>
      <c r="K45" s="207" t="s">
        <v>341</v>
      </c>
      <c r="L45" s="185" t="s">
        <v>258</v>
      </c>
      <c r="M45" s="191" t="s">
        <v>1055</v>
      </c>
      <c r="N45" s="185" t="s">
        <v>546</v>
      </c>
      <c r="O45" s="185" t="s">
        <v>459</v>
      </c>
      <c r="P45" s="185" t="s">
        <v>344</v>
      </c>
      <c r="Q45" s="185" t="s">
        <v>332</v>
      </c>
      <c r="R45" s="185" t="s">
        <v>345</v>
      </c>
      <c r="S45" s="185" t="s">
        <v>598</v>
      </c>
      <c r="T45" s="185" t="s">
        <v>821</v>
      </c>
      <c r="U45" s="208" t="s">
        <v>318</v>
      </c>
      <c r="V45" s="209">
        <v>0.8</v>
      </c>
      <c r="W45" s="208" t="s">
        <v>101</v>
      </c>
      <c r="X45" s="209">
        <v>0.6</v>
      </c>
      <c r="Y45" s="66" t="s">
        <v>272</v>
      </c>
      <c r="Z45" s="185" t="s">
        <v>460</v>
      </c>
      <c r="AA45" s="208" t="s">
        <v>316</v>
      </c>
      <c r="AB45" s="213">
        <v>8.467199999999997E-2</v>
      </c>
      <c r="AC45" s="208" t="s">
        <v>121</v>
      </c>
      <c r="AD45" s="213">
        <v>0.25312499999999999</v>
      </c>
      <c r="AE45" s="66" t="s">
        <v>271</v>
      </c>
      <c r="AF45" s="185" t="s">
        <v>461</v>
      </c>
      <c r="AG45" s="206" t="s">
        <v>335</v>
      </c>
      <c r="AH45" s="210" t="s">
        <v>822</v>
      </c>
      <c r="AI45" s="210" t="s">
        <v>822</v>
      </c>
      <c r="AJ45" s="210" t="s">
        <v>782</v>
      </c>
      <c r="AK45" s="210" t="s">
        <v>782</v>
      </c>
      <c r="AL45" s="210" t="s">
        <v>822</v>
      </c>
      <c r="AM45" s="210" t="s">
        <v>822</v>
      </c>
      <c r="AN45" s="185" t="s">
        <v>1056</v>
      </c>
      <c r="AO45" s="185" t="s">
        <v>1057</v>
      </c>
      <c r="AP45" s="185" t="s">
        <v>1058</v>
      </c>
      <c r="AQ45" s="186">
        <v>45264</v>
      </c>
      <c r="AR45" s="187" t="s">
        <v>393</v>
      </c>
      <c r="AS45" s="188" t="s">
        <v>1059</v>
      </c>
      <c r="AT45" s="189"/>
      <c r="AU45" s="190"/>
      <c r="AV45" s="191"/>
      <c r="AW45" s="189"/>
      <c r="AX45" s="187"/>
      <c r="AY45" s="188"/>
      <c r="AZ45" s="189"/>
      <c r="BA45" s="190"/>
      <c r="BB45" s="191"/>
      <c r="BC45" s="189"/>
      <c r="BD45" s="187"/>
      <c r="BE45" s="188"/>
      <c r="BF45" s="189"/>
      <c r="BG45" s="190"/>
      <c r="BH45" s="191"/>
      <c r="BI45" s="189"/>
      <c r="BJ45" s="187"/>
      <c r="BK45" s="188"/>
      <c r="BL45" s="189"/>
      <c r="BM45" s="190"/>
      <c r="BN45" s="191"/>
      <c r="BO45" s="189"/>
      <c r="BP45" s="187"/>
      <c r="BQ45" s="188"/>
      <c r="BR45" s="189"/>
      <c r="BS45" s="190"/>
      <c r="BT45" s="191"/>
      <c r="BU45" s="189"/>
      <c r="BV45" s="187"/>
      <c r="BW45" s="188"/>
      <c r="BX45" s="189"/>
      <c r="BY45" s="190"/>
      <c r="BZ45" s="192"/>
      <c r="CA45" s="2">
        <f t="shared" si="27"/>
        <v>33</v>
      </c>
      <c r="CB45" s="51" t="s">
        <v>714</v>
      </c>
      <c r="CC45" s="51" t="s">
        <v>798</v>
      </c>
      <c r="CD45" s="51" t="s">
        <v>615</v>
      </c>
      <c r="CE45" s="51" t="s">
        <v>632</v>
      </c>
      <c r="CF45" s="51" t="s">
        <v>605</v>
      </c>
      <c r="CG45" s="51" t="s">
        <v>605</v>
      </c>
      <c r="CH45" s="51" t="s">
        <v>627</v>
      </c>
      <c r="CI45" s="51" t="s">
        <v>605</v>
      </c>
      <c r="CJ45" s="51" t="s">
        <v>632</v>
      </c>
      <c r="CK45" s="51"/>
      <c r="CL45" s="51" t="s">
        <v>632</v>
      </c>
      <c r="CM45" s="51" t="s">
        <v>638</v>
      </c>
      <c r="CN45" s="51" t="s">
        <v>632</v>
      </c>
      <c r="CO45" s="51" t="s">
        <v>632</v>
      </c>
      <c r="CP45" s="51" t="s">
        <v>632</v>
      </c>
      <c r="CQ45" s="51" t="s">
        <v>632</v>
      </c>
      <c r="CR45" s="51" t="s">
        <v>661</v>
      </c>
      <c r="CS45" s="51" t="s">
        <v>632</v>
      </c>
      <c r="CT45" s="51" t="s">
        <v>632</v>
      </c>
      <c r="CU45" s="51" t="s">
        <v>632</v>
      </c>
      <c r="CV45" s="51" t="s">
        <v>632</v>
      </c>
      <c r="CW45" s="51" t="s">
        <v>632</v>
      </c>
      <c r="CX45" s="51" t="s">
        <v>632</v>
      </c>
      <c r="CZ45" s="174" t="str">
        <f t="shared" si="28"/>
        <v>Gestión de procesos</v>
      </c>
      <c r="DA45" s="282" t="str">
        <f t="shared" si="29"/>
        <v>Posibilidad de afectación reputacional por pérdida de credibilidad en la atención a las solicitudes de servicios administrativos, debido a errores (fallas o deficiencias) en la prestación de servicios administrativos.</v>
      </c>
      <c r="DB45" s="282"/>
      <c r="DC45" s="282"/>
      <c r="DD45" s="282"/>
      <c r="DE45" s="282"/>
      <c r="DF45" s="282"/>
      <c r="DG45" s="282"/>
      <c r="DH45" s="174" t="str">
        <f t="shared" si="30"/>
        <v>Alto</v>
      </c>
      <c r="DI45" s="174" t="str">
        <f t="shared" si="31"/>
        <v>Bajo</v>
      </c>
      <c r="DK45" s="170" t="e">
        <f>SUM(LEN(#REF!)-LEN(SUBSTITUTE(#REF!,"- Preventivo","")))/LEN("- Preventivo")</f>
        <v>#REF!</v>
      </c>
      <c r="DL45" s="170" t="e">
        <f t="shared" si="32"/>
        <v>#REF!</v>
      </c>
      <c r="DM45" s="170" t="e">
        <f>SUM(LEN(#REF!)-LEN(SUBSTITUTE(#REF!,"- Detectivo","")))/LEN("- Detectivo")</f>
        <v>#REF!</v>
      </c>
      <c r="DN45" s="170" t="e">
        <f t="shared" si="33"/>
        <v>#REF!</v>
      </c>
      <c r="DO45" s="170" t="e">
        <f>SUM(LEN(#REF!)-LEN(SUBSTITUTE(#REF!,"- Correctivo","")))/LEN("- Correctivo")</f>
        <v>#REF!</v>
      </c>
      <c r="DP45" s="170" t="e">
        <f t="shared" si="34"/>
        <v>#REF!</v>
      </c>
      <c r="DQ45" s="170" t="e">
        <f t="shared" si="19"/>
        <v>#REF!</v>
      </c>
      <c r="DR45" s="170" t="e">
        <f t="shared" si="35"/>
        <v>#REF!</v>
      </c>
      <c r="DS45" s="170" t="e">
        <f>SUM(LEN(#REF!)-LEN(SUBSTITUTE(#REF!,"- Documentado","")))/LEN("- Documentado")</f>
        <v>#REF!</v>
      </c>
      <c r="DT45" s="170" t="e">
        <f>SUM(LEN(#REF!)-LEN(SUBSTITUTE(#REF!,"- Documentado","")))/LEN("- Documentado")</f>
        <v>#REF!</v>
      </c>
      <c r="DU45" s="170" t="e">
        <f t="shared" si="36"/>
        <v>#REF!</v>
      </c>
      <c r="DV45" s="170" t="e">
        <f>SUM(LEN(#REF!)-LEN(SUBSTITUTE(#REF!,"- Continua","")))/LEN("- Continua")</f>
        <v>#REF!</v>
      </c>
      <c r="DW45" s="170" t="e">
        <f>SUM(LEN(#REF!)-LEN(SUBSTITUTE(#REF!,"- Continua","")))/LEN("- Continua")</f>
        <v>#REF!</v>
      </c>
      <c r="DX45" s="170" t="e">
        <f t="shared" si="37"/>
        <v>#REF!</v>
      </c>
      <c r="DY45" s="170" t="e">
        <f>SUM(LEN(#REF!)-LEN(SUBSTITUTE(#REF!,"- Con registro","")))/LEN("- Con registro")</f>
        <v>#REF!</v>
      </c>
      <c r="DZ45" s="170" t="e">
        <f>SUM(LEN(#REF!)-LEN(SUBSTITUTE(#REF!,"- Con registro","")))/LEN("- Con registro")</f>
        <v>#REF!</v>
      </c>
      <c r="EA45" s="170" t="e">
        <f t="shared" si="38"/>
        <v>#REF!</v>
      </c>
      <c r="EB45" s="173" t="e">
        <f t="shared" si="20"/>
        <v>#REF!</v>
      </c>
      <c r="EC45" s="173" t="e">
        <f t="shared" si="21"/>
        <v>#REF!</v>
      </c>
      <c r="ED45" s="215" t="e">
        <f t="shared" si="22"/>
        <v>#REF!</v>
      </c>
      <c r="EE45" s="283" t="e">
        <f t="shared" si="23"/>
        <v>#REF!</v>
      </c>
      <c r="EF45" s="283"/>
      <c r="EG45" s="283"/>
      <c r="EH45" s="283"/>
      <c r="EI45" s="283"/>
      <c r="EJ45" s="283"/>
      <c r="EK45" s="283"/>
      <c r="EL45" s="283"/>
      <c r="EM45" s="283"/>
      <c r="EN45" s="283"/>
      <c r="EP45" s="201">
        <f t="shared" si="24"/>
        <v>45264</v>
      </c>
      <c r="EQ45" s="202">
        <f t="shared" si="25"/>
        <v>45320</v>
      </c>
      <c r="ER45" s="170" t="str">
        <f t="shared" si="26"/>
        <v>Riesgos</v>
      </c>
      <c r="ES45" s="170" t="str">
        <f t="shared" si="39"/>
        <v>ID_-: Posibilidad de afectación reputacional por pérdida de credibilidad en la atención a las solicitudes de servicios administrativos, debido a errores (fallas o deficiencias) en la prestación de servicios administrativos.</v>
      </c>
      <c r="ET45" s="170" t="str">
        <f t="shared" si="40"/>
        <v>Ajuste en 
Análisis antes de controles
Tratamiento del riesgo en el Mapa de riesgos de Gestión de Servicios Administrativos y Tecnológicos</v>
      </c>
      <c r="EU45" s="170" t="str">
        <f t="shared" si="41"/>
        <v>Solicitud de cambio realizada y aprobada por la Subdirección de Servicios Administrativos a través del Aplicativo DARUMA</v>
      </c>
    </row>
    <row r="46" spans="1:151" ht="399.95" customHeight="1" x14ac:dyDescent="0.2">
      <c r="A46" s="206" t="s">
        <v>595</v>
      </c>
      <c r="B46" s="185" t="s">
        <v>543</v>
      </c>
      <c r="C46" s="185" t="s">
        <v>1048</v>
      </c>
      <c r="D46" s="206" t="s">
        <v>1011</v>
      </c>
      <c r="E46" s="207" t="s">
        <v>537</v>
      </c>
      <c r="F46" s="185" t="s">
        <v>553</v>
      </c>
      <c r="G46" s="207" t="s">
        <v>782</v>
      </c>
      <c r="H46" s="207" t="s">
        <v>782</v>
      </c>
      <c r="I46" s="176" t="s">
        <v>556</v>
      </c>
      <c r="J46" s="206" t="s">
        <v>63</v>
      </c>
      <c r="K46" s="207" t="s">
        <v>338</v>
      </c>
      <c r="L46" s="185" t="s">
        <v>603</v>
      </c>
      <c r="M46" s="191" t="s">
        <v>1060</v>
      </c>
      <c r="N46" s="185" t="s">
        <v>557</v>
      </c>
      <c r="O46" s="185" t="s">
        <v>1061</v>
      </c>
      <c r="P46" s="185" t="s">
        <v>344</v>
      </c>
      <c r="Q46" s="185" t="s">
        <v>332</v>
      </c>
      <c r="R46" s="185" t="s">
        <v>345</v>
      </c>
      <c r="S46" s="185" t="s">
        <v>598</v>
      </c>
      <c r="T46" s="185" t="s">
        <v>821</v>
      </c>
      <c r="U46" s="208" t="s">
        <v>316</v>
      </c>
      <c r="V46" s="209">
        <v>0.2</v>
      </c>
      <c r="W46" s="208" t="s">
        <v>77</v>
      </c>
      <c r="X46" s="209">
        <v>0.8</v>
      </c>
      <c r="Y46" s="66" t="s">
        <v>272</v>
      </c>
      <c r="Z46" s="185" t="s">
        <v>470</v>
      </c>
      <c r="AA46" s="208" t="s">
        <v>316</v>
      </c>
      <c r="AB46" s="213">
        <v>8.3999999999999991E-2</v>
      </c>
      <c r="AC46" s="208" t="s">
        <v>77</v>
      </c>
      <c r="AD46" s="213">
        <v>0.8</v>
      </c>
      <c r="AE46" s="66" t="s">
        <v>272</v>
      </c>
      <c r="AF46" s="185" t="s">
        <v>1062</v>
      </c>
      <c r="AG46" s="206" t="s">
        <v>340</v>
      </c>
      <c r="AH46" s="210" t="s">
        <v>1063</v>
      </c>
      <c r="AI46" s="210" t="s">
        <v>1064</v>
      </c>
      <c r="AJ46" s="210" t="s">
        <v>782</v>
      </c>
      <c r="AK46" s="210" t="s">
        <v>782</v>
      </c>
      <c r="AL46" s="210" t="s">
        <v>885</v>
      </c>
      <c r="AM46" s="210" t="s">
        <v>874</v>
      </c>
      <c r="AN46" s="185" t="s">
        <v>1065</v>
      </c>
      <c r="AO46" s="185" t="s">
        <v>1066</v>
      </c>
      <c r="AP46" s="185" t="s">
        <v>1067</v>
      </c>
      <c r="AQ46" s="189">
        <v>45264</v>
      </c>
      <c r="AR46" s="190" t="s">
        <v>390</v>
      </c>
      <c r="AS46" s="191" t="s">
        <v>1068</v>
      </c>
      <c r="AT46" s="189"/>
      <c r="AU46" s="187"/>
      <c r="AV46" s="188"/>
      <c r="AW46" s="189"/>
      <c r="AX46" s="190"/>
      <c r="AY46" s="191"/>
      <c r="AZ46" s="189"/>
      <c r="BA46" s="187"/>
      <c r="BB46" s="188"/>
      <c r="BC46" s="189"/>
      <c r="BD46" s="190"/>
      <c r="BE46" s="191"/>
      <c r="BF46" s="189"/>
      <c r="BG46" s="187"/>
      <c r="BH46" s="188"/>
      <c r="BI46" s="189"/>
      <c r="BJ46" s="190"/>
      <c r="BK46" s="191"/>
      <c r="BL46" s="189"/>
      <c r="BM46" s="187"/>
      <c r="BN46" s="188"/>
      <c r="BO46" s="189"/>
      <c r="BP46" s="190"/>
      <c r="BQ46" s="191"/>
      <c r="BR46" s="189"/>
      <c r="BS46" s="187"/>
      <c r="BT46" s="188"/>
      <c r="BU46" s="189"/>
      <c r="BV46" s="190"/>
      <c r="BW46" s="193"/>
      <c r="BX46" s="189"/>
      <c r="BY46" s="190"/>
      <c r="BZ46" s="192"/>
      <c r="CA46" s="2">
        <f t="shared" si="27"/>
        <v>33</v>
      </c>
      <c r="CB46" s="51" t="s">
        <v>715</v>
      </c>
      <c r="CC46" s="51" t="s">
        <v>740</v>
      </c>
      <c r="CD46" s="51" t="s">
        <v>615</v>
      </c>
      <c r="CE46" s="51" t="s">
        <v>607</v>
      </c>
      <c r="CF46" s="51" t="s">
        <v>605</v>
      </c>
      <c r="CG46" s="51" t="s">
        <v>605</v>
      </c>
      <c r="CH46" s="51" t="s">
        <v>627</v>
      </c>
      <c r="CI46" s="51" t="s">
        <v>605</v>
      </c>
      <c r="CJ46" s="51" t="s">
        <v>632</v>
      </c>
      <c r="CK46" s="51"/>
      <c r="CL46" s="51" t="s">
        <v>632</v>
      </c>
      <c r="CM46" s="51" t="s">
        <v>632</v>
      </c>
      <c r="CN46" s="51" t="s">
        <v>632</v>
      </c>
      <c r="CO46" s="51" t="s">
        <v>632</v>
      </c>
      <c r="CP46" s="51" t="s">
        <v>632</v>
      </c>
      <c r="CQ46" s="51" t="s">
        <v>632</v>
      </c>
      <c r="CR46" s="51" t="s">
        <v>662</v>
      </c>
      <c r="CS46" s="51" t="s">
        <v>632</v>
      </c>
      <c r="CT46" s="51" t="s">
        <v>632</v>
      </c>
      <c r="CU46" s="51" t="s">
        <v>632</v>
      </c>
      <c r="CV46" s="51" t="s">
        <v>632</v>
      </c>
      <c r="CW46" s="51" t="s">
        <v>632</v>
      </c>
      <c r="CX46" s="51" t="s">
        <v>632</v>
      </c>
      <c r="CZ46" s="174" t="str">
        <f t="shared" si="28"/>
        <v>Corrupción</v>
      </c>
      <c r="DA46" s="282" t="str">
        <f t="shared" si="29"/>
        <v>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v>
      </c>
      <c r="DB46" s="282"/>
      <c r="DC46" s="282"/>
      <c r="DD46" s="282"/>
      <c r="DE46" s="282"/>
      <c r="DF46" s="282"/>
      <c r="DG46" s="282"/>
      <c r="DH46" s="174" t="str">
        <f t="shared" si="30"/>
        <v>Alto</v>
      </c>
      <c r="DI46" s="174" t="str">
        <f t="shared" si="31"/>
        <v>Alto</v>
      </c>
      <c r="DK46" s="170" t="e">
        <f>SUM(LEN(#REF!)-LEN(SUBSTITUTE(#REF!,"- Preventivo","")))/LEN("- Preventivo")</f>
        <v>#REF!</v>
      </c>
      <c r="DL46" s="170" t="e">
        <f t="shared" si="32"/>
        <v>#REF!</v>
      </c>
      <c r="DM46" s="170" t="e">
        <f>SUM(LEN(#REF!)-LEN(SUBSTITUTE(#REF!,"- Detectivo","")))/LEN("- Detectivo")</f>
        <v>#REF!</v>
      </c>
      <c r="DN46" s="170" t="e">
        <f t="shared" si="33"/>
        <v>#REF!</v>
      </c>
      <c r="DO46" s="170" t="e">
        <f>SUM(LEN(#REF!)-LEN(SUBSTITUTE(#REF!,"- Correctivo","")))/LEN("- Correctivo")</f>
        <v>#REF!</v>
      </c>
      <c r="DP46" s="170" t="e">
        <f t="shared" si="34"/>
        <v>#REF!</v>
      </c>
      <c r="DQ46" s="170" t="e">
        <f t="shared" si="19"/>
        <v>#REF!</v>
      </c>
      <c r="DR46" s="170" t="e">
        <f t="shared" si="35"/>
        <v>#REF!</v>
      </c>
      <c r="DS46" s="170" t="e">
        <f>SUM(LEN(#REF!)-LEN(SUBSTITUTE(#REF!,"- Documentado","")))/LEN("- Documentado")</f>
        <v>#REF!</v>
      </c>
      <c r="DT46" s="170" t="e">
        <f>SUM(LEN(#REF!)-LEN(SUBSTITUTE(#REF!,"- Documentado","")))/LEN("- Documentado")</f>
        <v>#REF!</v>
      </c>
      <c r="DU46" s="170" t="e">
        <f t="shared" si="36"/>
        <v>#REF!</v>
      </c>
      <c r="DV46" s="170" t="e">
        <f>SUM(LEN(#REF!)-LEN(SUBSTITUTE(#REF!,"- Continua","")))/LEN("- Continua")</f>
        <v>#REF!</v>
      </c>
      <c r="DW46" s="170" t="e">
        <f>SUM(LEN(#REF!)-LEN(SUBSTITUTE(#REF!,"- Continua","")))/LEN("- Continua")</f>
        <v>#REF!</v>
      </c>
      <c r="DX46" s="170" t="e">
        <f t="shared" si="37"/>
        <v>#REF!</v>
      </c>
      <c r="DY46" s="170" t="e">
        <f>SUM(LEN(#REF!)-LEN(SUBSTITUTE(#REF!,"- Con registro","")))/LEN("- Con registro")</f>
        <v>#REF!</v>
      </c>
      <c r="DZ46" s="170" t="e">
        <f>SUM(LEN(#REF!)-LEN(SUBSTITUTE(#REF!,"- Con registro","")))/LEN("- Con registro")</f>
        <v>#REF!</v>
      </c>
      <c r="EA46" s="170" t="e">
        <f t="shared" si="38"/>
        <v>#REF!</v>
      </c>
      <c r="EB46" s="173" t="e">
        <f t="shared" si="20"/>
        <v>#REF!</v>
      </c>
      <c r="EC46" s="173" t="e">
        <f t="shared" si="21"/>
        <v>#REF!</v>
      </c>
      <c r="ED46" s="215" t="e">
        <f t="shared" si="22"/>
        <v>#REF!</v>
      </c>
      <c r="EE46" s="283" t="e">
        <f t="shared" si="23"/>
        <v>#REF!</v>
      </c>
      <c r="EF46" s="283"/>
      <c r="EG46" s="283"/>
      <c r="EH46" s="283"/>
      <c r="EI46" s="283"/>
      <c r="EJ46" s="283"/>
      <c r="EK46" s="283"/>
      <c r="EL46" s="283"/>
      <c r="EM46" s="283"/>
      <c r="EN46" s="283"/>
      <c r="EP46" s="201">
        <f t="shared" si="24"/>
        <v>45264</v>
      </c>
      <c r="EQ46" s="202">
        <f t="shared" si="25"/>
        <v>45320</v>
      </c>
      <c r="ER46" s="170" t="str">
        <f t="shared" si="26"/>
        <v>Riesgos</v>
      </c>
      <c r="ES46" s="170" t="str">
        <f t="shared" si="39"/>
        <v>ID_-: Posibilidad de afectación reputacional por sanciones de ente de control o ente regulador, debido a uso indebido de información privilegiada durante el manejo de los documentos que se tramitan en la Subdirección de Gestión Documental con el fin de obtener beneficios propios o de terceros.</v>
      </c>
      <c r="ET46" s="170" t="str">
        <f t="shared" si="40"/>
        <v>Ajuste en Identificación del riesgo
Análisis antes de controles
Tratamiento del riesgo en el Mapa de riesgos de Gestión de Servicios Administrativos y Tecnológicos</v>
      </c>
      <c r="EU46" s="170" t="str">
        <f t="shared" si="41"/>
        <v>Solicitud de cambio realizada y aprobada por la Subdirección de Gestión Documental a través del Aplicativo DARUMA</v>
      </c>
    </row>
    <row r="47" spans="1:151" ht="399.95" customHeight="1" x14ac:dyDescent="0.2">
      <c r="A47" s="206" t="s">
        <v>595</v>
      </c>
      <c r="B47" s="185" t="s">
        <v>543</v>
      </c>
      <c r="C47" s="185" t="s">
        <v>1048</v>
      </c>
      <c r="D47" s="206" t="s">
        <v>1011</v>
      </c>
      <c r="E47" s="207" t="s">
        <v>537</v>
      </c>
      <c r="F47" s="185" t="s">
        <v>553</v>
      </c>
      <c r="G47" s="207" t="s">
        <v>782</v>
      </c>
      <c r="H47" s="207" t="s">
        <v>782</v>
      </c>
      <c r="I47" s="176" t="s">
        <v>1069</v>
      </c>
      <c r="J47" s="206" t="s">
        <v>35</v>
      </c>
      <c r="K47" s="207" t="s">
        <v>341</v>
      </c>
      <c r="L47" s="185" t="s">
        <v>603</v>
      </c>
      <c r="M47" s="191" t="s">
        <v>554</v>
      </c>
      <c r="N47" s="185" t="s">
        <v>468</v>
      </c>
      <c r="O47" s="185" t="s">
        <v>1070</v>
      </c>
      <c r="P47" s="185" t="s">
        <v>344</v>
      </c>
      <c r="Q47" s="185" t="s">
        <v>332</v>
      </c>
      <c r="R47" s="185" t="s">
        <v>345</v>
      </c>
      <c r="S47" s="185" t="s">
        <v>598</v>
      </c>
      <c r="T47" s="210" t="s">
        <v>821</v>
      </c>
      <c r="U47" s="208" t="s">
        <v>317</v>
      </c>
      <c r="V47" s="209">
        <v>0.6</v>
      </c>
      <c r="W47" s="208" t="s">
        <v>121</v>
      </c>
      <c r="X47" s="209">
        <v>0.4</v>
      </c>
      <c r="Y47" s="66" t="s">
        <v>84</v>
      </c>
      <c r="Z47" s="185" t="s">
        <v>1071</v>
      </c>
      <c r="AA47" s="208" t="s">
        <v>316</v>
      </c>
      <c r="AB47" s="213">
        <v>0.1512</v>
      </c>
      <c r="AC47" s="208" t="s">
        <v>121</v>
      </c>
      <c r="AD47" s="213">
        <v>0.22500000000000003</v>
      </c>
      <c r="AE47" s="66" t="s">
        <v>271</v>
      </c>
      <c r="AF47" s="185" t="s">
        <v>423</v>
      </c>
      <c r="AG47" s="206" t="s">
        <v>335</v>
      </c>
      <c r="AH47" s="185" t="s">
        <v>822</v>
      </c>
      <c r="AI47" s="185" t="s">
        <v>822</v>
      </c>
      <c r="AJ47" s="185" t="s">
        <v>782</v>
      </c>
      <c r="AK47" s="185" t="s">
        <v>782</v>
      </c>
      <c r="AL47" s="185" t="s">
        <v>822</v>
      </c>
      <c r="AM47" s="185" t="s">
        <v>822</v>
      </c>
      <c r="AN47" s="185" t="s">
        <v>1072</v>
      </c>
      <c r="AO47" s="185" t="s">
        <v>1073</v>
      </c>
      <c r="AP47" s="185" t="s">
        <v>1074</v>
      </c>
      <c r="AQ47" s="186">
        <v>45264</v>
      </c>
      <c r="AR47" s="187" t="s">
        <v>336</v>
      </c>
      <c r="AS47" s="188" t="s">
        <v>1075</v>
      </c>
      <c r="AT47" s="189"/>
      <c r="AU47" s="190"/>
      <c r="AV47" s="191"/>
      <c r="AW47" s="189"/>
      <c r="AX47" s="187"/>
      <c r="AY47" s="188"/>
      <c r="AZ47" s="189"/>
      <c r="BA47" s="190"/>
      <c r="BB47" s="191"/>
      <c r="BC47" s="189"/>
      <c r="BD47" s="187"/>
      <c r="BE47" s="188"/>
      <c r="BF47" s="189"/>
      <c r="BG47" s="190"/>
      <c r="BH47" s="191"/>
      <c r="BI47" s="189"/>
      <c r="BJ47" s="187"/>
      <c r="BK47" s="188"/>
      <c r="BL47" s="189"/>
      <c r="BM47" s="190"/>
      <c r="BN47" s="191"/>
      <c r="BO47" s="189"/>
      <c r="BP47" s="187"/>
      <c r="BQ47" s="188"/>
      <c r="BR47" s="189"/>
      <c r="BS47" s="190"/>
      <c r="BT47" s="191"/>
      <c r="BU47" s="189"/>
      <c r="BV47" s="187"/>
      <c r="BW47" s="188"/>
      <c r="BX47" s="189"/>
      <c r="BY47" s="190"/>
      <c r="BZ47" s="192"/>
      <c r="CA47" s="2">
        <f t="shared" si="27"/>
        <v>33</v>
      </c>
      <c r="CB47" s="51" t="s">
        <v>715</v>
      </c>
      <c r="CC47" s="51" t="s">
        <v>740</v>
      </c>
      <c r="CD47" s="51" t="s">
        <v>615</v>
      </c>
      <c r="CE47" s="51" t="s">
        <v>607</v>
      </c>
      <c r="CF47" s="51" t="s">
        <v>605</v>
      </c>
      <c r="CG47" s="51" t="s">
        <v>605</v>
      </c>
      <c r="CH47" s="51" t="s">
        <v>627</v>
      </c>
      <c r="CI47" s="51" t="s">
        <v>605</v>
      </c>
      <c r="CJ47" s="51" t="s">
        <v>632</v>
      </c>
      <c r="CK47" s="51"/>
      <c r="CL47" s="51" t="s">
        <v>632</v>
      </c>
      <c r="CM47" s="51" t="s">
        <v>632</v>
      </c>
      <c r="CN47" s="51" t="s">
        <v>632</v>
      </c>
      <c r="CO47" s="51" t="s">
        <v>748</v>
      </c>
      <c r="CP47" s="51" t="s">
        <v>632</v>
      </c>
      <c r="CQ47" s="51" t="s">
        <v>748</v>
      </c>
      <c r="CR47" s="51" t="s">
        <v>663</v>
      </c>
      <c r="CS47" s="51" t="s">
        <v>632</v>
      </c>
      <c r="CT47" s="51" t="s">
        <v>632</v>
      </c>
      <c r="CU47" s="51" t="s">
        <v>632</v>
      </c>
      <c r="CV47" s="51" t="s">
        <v>632</v>
      </c>
      <c r="CW47" s="51" t="s">
        <v>632</v>
      </c>
      <c r="CX47" s="51" t="s">
        <v>632</v>
      </c>
      <c r="CZ47" s="174" t="str">
        <f t="shared" si="28"/>
        <v>Gestión de procesos</v>
      </c>
      <c r="DA47" s="282" t="str">
        <f t="shared" si="29"/>
        <v>Posibilidad de afectación reputacional por incumplimiento en la entrega de comunicaciones oficiales y trámite de actos administrativos, debido a errores (fallas o deficiencias) en la gestión, trámite y/o expedición de los mismos</v>
      </c>
      <c r="DB47" s="282"/>
      <c r="DC47" s="282"/>
      <c r="DD47" s="282"/>
      <c r="DE47" s="282"/>
      <c r="DF47" s="282"/>
      <c r="DG47" s="282"/>
      <c r="DH47" s="174" t="str">
        <f t="shared" si="30"/>
        <v>Moderado</v>
      </c>
      <c r="DI47" s="174" t="str">
        <f t="shared" si="31"/>
        <v>Bajo</v>
      </c>
      <c r="DK47" s="170" t="e">
        <f>SUM(LEN(#REF!)-LEN(SUBSTITUTE(#REF!,"- Preventivo","")))/LEN("- Preventivo")</f>
        <v>#REF!</v>
      </c>
      <c r="DL47" s="170" t="e">
        <f t="shared" si="32"/>
        <v>#REF!</v>
      </c>
      <c r="DM47" s="170" t="e">
        <f>SUM(LEN(#REF!)-LEN(SUBSTITUTE(#REF!,"- Detectivo","")))/LEN("- Detectivo")</f>
        <v>#REF!</v>
      </c>
      <c r="DN47" s="170" t="e">
        <f t="shared" si="33"/>
        <v>#REF!</v>
      </c>
      <c r="DO47" s="170" t="e">
        <f>SUM(LEN(#REF!)-LEN(SUBSTITUTE(#REF!,"- Correctivo","")))/LEN("- Correctivo")</f>
        <v>#REF!</v>
      </c>
      <c r="DP47" s="170" t="e">
        <f t="shared" si="34"/>
        <v>#REF!</v>
      </c>
      <c r="DQ47" s="170" t="e">
        <f t="shared" si="19"/>
        <v>#REF!</v>
      </c>
      <c r="DR47" s="170" t="e">
        <f t="shared" si="35"/>
        <v>#REF!</v>
      </c>
      <c r="DS47" s="170" t="e">
        <f>SUM(LEN(#REF!)-LEN(SUBSTITUTE(#REF!,"- Documentado","")))/LEN("- Documentado")</f>
        <v>#REF!</v>
      </c>
      <c r="DT47" s="170" t="e">
        <f>SUM(LEN(#REF!)-LEN(SUBSTITUTE(#REF!,"- Documentado","")))/LEN("- Documentado")</f>
        <v>#REF!</v>
      </c>
      <c r="DU47" s="170" t="e">
        <f t="shared" si="36"/>
        <v>#REF!</v>
      </c>
      <c r="DV47" s="170" t="e">
        <f>SUM(LEN(#REF!)-LEN(SUBSTITUTE(#REF!,"- Continua","")))/LEN("- Continua")</f>
        <v>#REF!</v>
      </c>
      <c r="DW47" s="170" t="e">
        <f>SUM(LEN(#REF!)-LEN(SUBSTITUTE(#REF!,"- Continua","")))/LEN("- Continua")</f>
        <v>#REF!</v>
      </c>
      <c r="DX47" s="170" t="e">
        <f t="shared" si="37"/>
        <v>#REF!</v>
      </c>
      <c r="DY47" s="170" t="e">
        <f>SUM(LEN(#REF!)-LEN(SUBSTITUTE(#REF!,"- Con registro","")))/LEN("- Con registro")</f>
        <v>#REF!</v>
      </c>
      <c r="DZ47" s="170" t="e">
        <f>SUM(LEN(#REF!)-LEN(SUBSTITUTE(#REF!,"- Con registro","")))/LEN("- Con registro")</f>
        <v>#REF!</v>
      </c>
      <c r="EA47" s="170" t="e">
        <f t="shared" si="38"/>
        <v>#REF!</v>
      </c>
      <c r="EB47" s="173" t="e">
        <f t="shared" si="20"/>
        <v>#REF!</v>
      </c>
      <c r="EC47" s="173" t="e">
        <f t="shared" si="21"/>
        <v>#REF!</v>
      </c>
      <c r="ED47" s="215" t="e">
        <f t="shared" si="22"/>
        <v>#REF!</v>
      </c>
      <c r="EE47" s="283" t="e">
        <f t="shared" si="23"/>
        <v>#REF!</v>
      </c>
      <c r="EF47" s="283"/>
      <c r="EG47" s="283"/>
      <c r="EH47" s="283"/>
      <c r="EI47" s="283"/>
      <c r="EJ47" s="283"/>
      <c r="EK47" s="283"/>
      <c r="EL47" s="283"/>
      <c r="EM47" s="283"/>
      <c r="EN47" s="283"/>
      <c r="EP47" s="201">
        <f t="shared" si="24"/>
        <v>45264</v>
      </c>
      <c r="EQ47" s="202">
        <f t="shared" si="25"/>
        <v>45320</v>
      </c>
      <c r="ER47" s="170" t="str">
        <f t="shared" si="26"/>
        <v>Riesgos</v>
      </c>
      <c r="ES47" s="170" t="str">
        <f t="shared" si="39"/>
        <v>ID_-: Posibilidad de afectación reputacional por incumplimiento en la entrega de comunicaciones oficiales y trámite de actos administrativos, debido a errores (fallas o deficiencias) en la gestión, trámite y/o expedición de los mismos</v>
      </c>
      <c r="ET47" s="170" t="str">
        <f t="shared" si="40"/>
        <v>Ajuste en 
Análisis antes de controles
 en el Mapa de riesgos de Gestión de Servicios Administrativos y Tecnológicos</v>
      </c>
      <c r="EU47" s="170" t="str">
        <f t="shared" si="41"/>
        <v>Solicitud de cambio realizada y aprobada por la Subdirección de Gestión Documental a través del Aplicativo DARUMA</v>
      </c>
    </row>
    <row r="48" spans="1:151" ht="399.95" customHeight="1" x14ac:dyDescent="0.2">
      <c r="A48" s="206" t="s">
        <v>595</v>
      </c>
      <c r="B48" s="185" t="s">
        <v>543</v>
      </c>
      <c r="C48" s="185" t="s">
        <v>1048</v>
      </c>
      <c r="D48" s="206" t="s">
        <v>1011</v>
      </c>
      <c r="E48" s="207" t="s">
        <v>537</v>
      </c>
      <c r="F48" s="185" t="s">
        <v>793</v>
      </c>
      <c r="G48" s="207" t="s">
        <v>782</v>
      </c>
      <c r="H48" s="207" t="s">
        <v>782</v>
      </c>
      <c r="I48" s="176" t="s">
        <v>1076</v>
      </c>
      <c r="J48" s="206" t="s">
        <v>35</v>
      </c>
      <c r="K48" s="207" t="s">
        <v>341</v>
      </c>
      <c r="L48" s="185" t="s">
        <v>603</v>
      </c>
      <c r="M48" s="191" t="s">
        <v>555</v>
      </c>
      <c r="N48" s="185" t="s">
        <v>469</v>
      </c>
      <c r="O48" s="185" t="s">
        <v>1077</v>
      </c>
      <c r="P48" s="185" t="s">
        <v>344</v>
      </c>
      <c r="Q48" s="185" t="s">
        <v>332</v>
      </c>
      <c r="R48" s="185" t="s">
        <v>345</v>
      </c>
      <c r="S48" s="185" t="s">
        <v>599</v>
      </c>
      <c r="T48" s="185" t="s">
        <v>965</v>
      </c>
      <c r="U48" s="208" t="s">
        <v>317</v>
      </c>
      <c r="V48" s="209">
        <v>0.6</v>
      </c>
      <c r="W48" s="208" t="s">
        <v>121</v>
      </c>
      <c r="X48" s="209">
        <v>0.4</v>
      </c>
      <c r="Y48" s="66" t="s">
        <v>84</v>
      </c>
      <c r="Z48" s="185" t="s">
        <v>1078</v>
      </c>
      <c r="AA48" s="208" t="s">
        <v>316</v>
      </c>
      <c r="AB48" s="213">
        <v>0.1512</v>
      </c>
      <c r="AC48" s="208" t="s">
        <v>315</v>
      </c>
      <c r="AD48" s="213">
        <v>0.16875000000000001</v>
      </c>
      <c r="AE48" s="66" t="s">
        <v>271</v>
      </c>
      <c r="AF48" s="185" t="s">
        <v>423</v>
      </c>
      <c r="AG48" s="206" t="s">
        <v>335</v>
      </c>
      <c r="AH48" s="185" t="s">
        <v>822</v>
      </c>
      <c r="AI48" s="185" t="s">
        <v>822</v>
      </c>
      <c r="AJ48" s="185" t="s">
        <v>782</v>
      </c>
      <c r="AK48" s="185" t="s">
        <v>782</v>
      </c>
      <c r="AL48" s="185" t="s">
        <v>822</v>
      </c>
      <c r="AM48" s="185" t="s">
        <v>822</v>
      </c>
      <c r="AN48" s="185" t="s">
        <v>1079</v>
      </c>
      <c r="AO48" s="185" t="s">
        <v>1080</v>
      </c>
      <c r="AP48" s="185" t="s">
        <v>1081</v>
      </c>
      <c r="AQ48" s="186">
        <v>45264</v>
      </c>
      <c r="AR48" s="187" t="s">
        <v>336</v>
      </c>
      <c r="AS48" s="188" t="s">
        <v>1082</v>
      </c>
      <c r="AT48" s="189"/>
      <c r="AU48" s="190"/>
      <c r="AV48" s="191"/>
      <c r="AW48" s="189"/>
      <c r="AX48" s="187"/>
      <c r="AY48" s="188"/>
      <c r="AZ48" s="189"/>
      <c r="BA48" s="190"/>
      <c r="BB48" s="191"/>
      <c r="BC48" s="189"/>
      <c r="BD48" s="187"/>
      <c r="BE48" s="188"/>
      <c r="BF48" s="189"/>
      <c r="BG48" s="190"/>
      <c r="BH48" s="191"/>
      <c r="BI48" s="189"/>
      <c r="BJ48" s="187"/>
      <c r="BK48" s="188"/>
      <c r="BL48" s="189"/>
      <c r="BM48" s="190"/>
      <c r="BN48" s="191"/>
      <c r="BO48" s="189"/>
      <c r="BP48" s="187"/>
      <c r="BQ48" s="188"/>
      <c r="BR48" s="189"/>
      <c r="BS48" s="190"/>
      <c r="BT48" s="191"/>
      <c r="BU48" s="189"/>
      <c r="BV48" s="187"/>
      <c r="BW48" s="188"/>
      <c r="BX48" s="189"/>
      <c r="BY48" s="190"/>
      <c r="BZ48" s="192"/>
      <c r="CA48" s="2">
        <f t="shared" si="27"/>
        <v>33</v>
      </c>
      <c r="CB48" s="51" t="s">
        <v>736</v>
      </c>
      <c r="CC48" s="51" t="s">
        <v>716</v>
      </c>
      <c r="CD48" s="51" t="s">
        <v>615</v>
      </c>
      <c r="CE48" s="51" t="s">
        <v>607</v>
      </c>
      <c r="CF48" s="51" t="s">
        <v>605</v>
      </c>
      <c r="CG48" s="51" t="s">
        <v>605</v>
      </c>
      <c r="CH48" s="51" t="s">
        <v>627</v>
      </c>
      <c r="CI48" s="51" t="s">
        <v>605</v>
      </c>
      <c r="CJ48" s="51" t="s">
        <v>632</v>
      </c>
      <c r="CK48" s="51"/>
      <c r="CL48" s="51" t="s">
        <v>632</v>
      </c>
      <c r="CM48" s="51" t="s">
        <v>632</v>
      </c>
      <c r="CN48" s="51" t="s">
        <v>632</v>
      </c>
      <c r="CO48" s="51" t="s">
        <v>748</v>
      </c>
      <c r="CP48" s="51" t="s">
        <v>632</v>
      </c>
      <c r="CQ48" s="51" t="s">
        <v>748</v>
      </c>
      <c r="CR48" s="51" t="s">
        <v>665</v>
      </c>
      <c r="CS48" s="51" t="s">
        <v>632</v>
      </c>
      <c r="CT48" s="51" t="s">
        <v>632</v>
      </c>
      <c r="CU48" s="51" t="s">
        <v>632</v>
      </c>
      <c r="CV48" s="51" t="s">
        <v>632</v>
      </c>
      <c r="CW48" s="51" t="s">
        <v>632</v>
      </c>
      <c r="CX48" s="51" t="s">
        <v>632</v>
      </c>
      <c r="CZ48" s="174" t="str">
        <f t="shared" si="28"/>
        <v>Gestión de procesos</v>
      </c>
      <c r="DA48" s="282" t="str">
        <f t="shared" si="29"/>
        <v>Posibilidad de afectación reputacional por inconsistencias en los planes o instrumentos archivísticos, debido a errores (fallas o deficiencias) en la aplicación de los lineamientos  para su implementación o actualización.</v>
      </c>
      <c r="DB48" s="282"/>
      <c r="DC48" s="282"/>
      <c r="DD48" s="282"/>
      <c r="DE48" s="282"/>
      <c r="DF48" s="282"/>
      <c r="DG48" s="282"/>
      <c r="DH48" s="174" t="str">
        <f t="shared" si="30"/>
        <v>Moderado</v>
      </c>
      <c r="DI48" s="174" t="str">
        <f t="shared" si="31"/>
        <v>Bajo</v>
      </c>
      <c r="DK48" s="170" t="e">
        <f>SUM(LEN(#REF!)-LEN(SUBSTITUTE(#REF!,"- Preventivo","")))/LEN("- Preventivo")</f>
        <v>#REF!</v>
      </c>
      <c r="DL48" s="170" t="e">
        <f t="shared" si="32"/>
        <v>#REF!</v>
      </c>
      <c r="DM48" s="170" t="e">
        <f>SUM(LEN(#REF!)-LEN(SUBSTITUTE(#REF!,"- Detectivo","")))/LEN("- Detectivo")</f>
        <v>#REF!</v>
      </c>
      <c r="DN48" s="170" t="e">
        <f t="shared" si="33"/>
        <v>#REF!</v>
      </c>
      <c r="DO48" s="170" t="e">
        <f>SUM(LEN(#REF!)-LEN(SUBSTITUTE(#REF!,"- Correctivo","")))/LEN("- Correctivo")</f>
        <v>#REF!</v>
      </c>
      <c r="DP48" s="170" t="e">
        <f t="shared" si="34"/>
        <v>#REF!</v>
      </c>
      <c r="DQ48" s="170" t="e">
        <f t="shared" si="19"/>
        <v>#REF!</v>
      </c>
      <c r="DR48" s="170" t="e">
        <f t="shared" si="35"/>
        <v>#REF!</v>
      </c>
      <c r="DS48" s="170" t="e">
        <f>SUM(LEN(#REF!)-LEN(SUBSTITUTE(#REF!,"- Documentado","")))/LEN("- Documentado")</f>
        <v>#REF!</v>
      </c>
      <c r="DT48" s="170" t="e">
        <f>SUM(LEN(#REF!)-LEN(SUBSTITUTE(#REF!,"- Documentado","")))/LEN("- Documentado")</f>
        <v>#REF!</v>
      </c>
      <c r="DU48" s="170" t="e">
        <f t="shared" si="36"/>
        <v>#REF!</v>
      </c>
      <c r="DV48" s="170" t="e">
        <f>SUM(LEN(#REF!)-LEN(SUBSTITUTE(#REF!,"- Continua","")))/LEN("- Continua")</f>
        <v>#REF!</v>
      </c>
      <c r="DW48" s="170" t="e">
        <f>SUM(LEN(#REF!)-LEN(SUBSTITUTE(#REF!,"- Continua","")))/LEN("- Continua")</f>
        <v>#REF!</v>
      </c>
      <c r="DX48" s="170" t="e">
        <f t="shared" si="37"/>
        <v>#REF!</v>
      </c>
      <c r="DY48" s="170" t="e">
        <f>SUM(LEN(#REF!)-LEN(SUBSTITUTE(#REF!,"- Con registro","")))/LEN("- Con registro")</f>
        <v>#REF!</v>
      </c>
      <c r="DZ48" s="170" t="e">
        <f>SUM(LEN(#REF!)-LEN(SUBSTITUTE(#REF!,"- Con registro","")))/LEN("- Con registro")</f>
        <v>#REF!</v>
      </c>
      <c r="EA48" s="170" t="e">
        <f t="shared" si="38"/>
        <v>#REF!</v>
      </c>
      <c r="EB48" s="173" t="e">
        <f t="shared" si="20"/>
        <v>#REF!</v>
      </c>
      <c r="EC48" s="173" t="e">
        <f t="shared" si="21"/>
        <v>#REF!</v>
      </c>
      <c r="ED48" s="215" t="e">
        <f t="shared" si="22"/>
        <v>#REF!</v>
      </c>
      <c r="EE48" s="283" t="e">
        <f t="shared" si="23"/>
        <v>#REF!</v>
      </c>
      <c r="EF48" s="283"/>
      <c r="EG48" s="283"/>
      <c r="EH48" s="283"/>
      <c r="EI48" s="283"/>
      <c r="EJ48" s="283"/>
      <c r="EK48" s="283"/>
      <c r="EL48" s="283"/>
      <c r="EM48" s="283"/>
      <c r="EN48" s="283"/>
      <c r="EP48" s="201">
        <f t="shared" si="24"/>
        <v>45264</v>
      </c>
      <c r="EQ48" s="202">
        <f t="shared" si="25"/>
        <v>45320</v>
      </c>
      <c r="ER48" s="170" t="str">
        <f t="shared" si="26"/>
        <v>Riesgos</v>
      </c>
      <c r="ES48" s="170" t="str">
        <f t="shared" si="39"/>
        <v>ID_-: Posibilidad de afectación reputacional por inconsistencias en los planes o instrumentos archivísticos, debido a errores (fallas o deficiencias) en la aplicación de los lineamientos  para su implementación o actualización.</v>
      </c>
      <c r="ET48" s="170" t="str">
        <f t="shared" si="40"/>
        <v>Ajuste en 
Análisis antes de controles
 en el Mapa de riesgos de Gestión de Servicios Administrativos y Tecnológicos</v>
      </c>
      <c r="EU48" s="170" t="str">
        <f t="shared" si="41"/>
        <v>Solicitud de cambio realizada y aprobada por la Subdirección de Gestión Documental a través del Aplicativo DARUMA</v>
      </c>
    </row>
    <row r="49" spans="1:151" ht="399.95" customHeight="1" x14ac:dyDescent="0.2">
      <c r="A49" s="206" t="s">
        <v>595</v>
      </c>
      <c r="B49" s="185" t="s">
        <v>543</v>
      </c>
      <c r="C49" s="185" t="s">
        <v>1048</v>
      </c>
      <c r="D49" s="206" t="s">
        <v>1011</v>
      </c>
      <c r="E49" s="207" t="s">
        <v>537</v>
      </c>
      <c r="F49" s="185" t="s">
        <v>552</v>
      </c>
      <c r="G49" s="207" t="s">
        <v>782</v>
      </c>
      <c r="H49" s="207" t="s">
        <v>782</v>
      </c>
      <c r="I49" s="176" t="s">
        <v>396</v>
      </c>
      <c r="J49" s="206" t="s">
        <v>35</v>
      </c>
      <c r="K49" s="207" t="s">
        <v>341</v>
      </c>
      <c r="L49" s="185" t="s">
        <v>325</v>
      </c>
      <c r="M49" s="191" t="s">
        <v>397</v>
      </c>
      <c r="N49" s="185" t="s">
        <v>395</v>
      </c>
      <c r="O49" s="185" t="s">
        <v>398</v>
      </c>
      <c r="P49" s="185" t="s">
        <v>331</v>
      </c>
      <c r="Q49" s="185" t="s">
        <v>332</v>
      </c>
      <c r="R49" s="185" t="s">
        <v>345</v>
      </c>
      <c r="S49" s="185" t="s">
        <v>598</v>
      </c>
      <c r="T49" s="185" t="s">
        <v>821</v>
      </c>
      <c r="U49" s="208" t="s">
        <v>314</v>
      </c>
      <c r="V49" s="209">
        <v>0.4</v>
      </c>
      <c r="W49" s="208" t="s">
        <v>121</v>
      </c>
      <c r="X49" s="209">
        <v>0.4</v>
      </c>
      <c r="Y49" s="66" t="s">
        <v>84</v>
      </c>
      <c r="Z49" s="185" t="s">
        <v>399</v>
      </c>
      <c r="AA49" s="208" t="s">
        <v>316</v>
      </c>
      <c r="AB49" s="213">
        <v>0.10079999999999999</v>
      </c>
      <c r="AC49" s="208" t="s">
        <v>121</v>
      </c>
      <c r="AD49" s="213">
        <v>0.30000000000000004</v>
      </c>
      <c r="AE49" s="66" t="s">
        <v>271</v>
      </c>
      <c r="AF49" s="185" t="s">
        <v>1083</v>
      </c>
      <c r="AG49" s="206" t="s">
        <v>335</v>
      </c>
      <c r="AH49" s="185" t="s">
        <v>822</v>
      </c>
      <c r="AI49" s="185" t="s">
        <v>822</v>
      </c>
      <c r="AJ49" s="185" t="s">
        <v>782</v>
      </c>
      <c r="AK49" s="185" t="s">
        <v>782</v>
      </c>
      <c r="AL49" s="185" t="s">
        <v>822</v>
      </c>
      <c r="AM49" s="185" t="s">
        <v>822</v>
      </c>
      <c r="AN49" s="185" t="s">
        <v>1084</v>
      </c>
      <c r="AO49" s="185" t="s">
        <v>1085</v>
      </c>
      <c r="AP49" s="185" t="s">
        <v>1086</v>
      </c>
      <c r="AQ49" s="186">
        <v>45264</v>
      </c>
      <c r="AR49" s="187" t="s">
        <v>1087</v>
      </c>
      <c r="AS49" s="188" t="s">
        <v>1088</v>
      </c>
      <c r="AT49" s="189"/>
      <c r="AU49" s="190"/>
      <c r="AV49" s="191"/>
      <c r="AW49" s="189"/>
      <c r="AX49" s="187"/>
      <c r="AY49" s="188"/>
      <c r="AZ49" s="189"/>
      <c r="BA49" s="190"/>
      <c r="BB49" s="191"/>
      <c r="BC49" s="189"/>
      <c r="BD49" s="187"/>
      <c r="BE49" s="188"/>
      <c r="BF49" s="189"/>
      <c r="BG49" s="190"/>
      <c r="BH49" s="191"/>
      <c r="BI49" s="189"/>
      <c r="BJ49" s="187"/>
      <c r="BK49" s="188"/>
      <c r="BL49" s="189"/>
      <c r="BM49" s="190"/>
      <c r="BN49" s="191"/>
      <c r="BO49" s="189"/>
      <c r="BP49" s="187"/>
      <c r="BQ49" s="188"/>
      <c r="BR49" s="189"/>
      <c r="BS49" s="190"/>
      <c r="BT49" s="191"/>
      <c r="BU49" s="189"/>
      <c r="BV49" s="187"/>
      <c r="BW49" s="188"/>
      <c r="BX49" s="189"/>
      <c r="BY49" s="190"/>
      <c r="BZ49" s="192"/>
      <c r="CA49" s="2">
        <f t="shared" si="27"/>
        <v>33</v>
      </c>
      <c r="CB49" s="51" t="s">
        <v>736</v>
      </c>
      <c r="CC49" s="51" t="s">
        <v>716</v>
      </c>
      <c r="CD49" s="51" t="s">
        <v>615</v>
      </c>
      <c r="CE49" s="51" t="s">
        <v>607</v>
      </c>
      <c r="CF49" s="51" t="s">
        <v>605</v>
      </c>
      <c r="CG49" s="51" t="s">
        <v>605</v>
      </c>
      <c r="CH49" s="51" t="s">
        <v>627</v>
      </c>
      <c r="CI49" s="51" t="s">
        <v>605</v>
      </c>
      <c r="CJ49" s="51" t="s">
        <v>632</v>
      </c>
      <c r="CK49" s="51"/>
      <c r="CL49" s="51" t="s">
        <v>632</v>
      </c>
      <c r="CM49" s="51" t="s">
        <v>632</v>
      </c>
      <c r="CN49" s="51" t="s">
        <v>632</v>
      </c>
      <c r="CO49" s="51" t="s">
        <v>748</v>
      </c>
      <c r="CP49" s="51" t="s">
        <v>632</v>
      </c>
      <c r="CQ49" s="51" t="s">
        <v>748</v>
      </c>
      <c r="CR49" s="51" t="s">
        <v>664</v>
      </c>
      <c r="CS49" s="51" t="s">
        <v>632</v>
      </c>
      <c r="CT49" s="51" t="s">
        <v>632</v>
      </c>
      <c r="CU49" s="51" t="s">
        <v>632</v>
      </c>
      <c r="CV49" s="51" t="s">
        <v>632</v>
      </c>
      <c r="CW49" s="51" t="s">
        <v>632</v>
      </c>
      <c r="CX49" s="51" t="s">
        <v>632</v>
      </c>
      <c r="CZ49" s="174" t="str">
        <f t="shared" si="28"/>
        <v>Gestión de procesos</v>
      </c>
      <c r="DA49" s="282" t="str">
        <f t="shared" si="29"/>
        <v>Posibilidad de afectación reputacional por hallazgos de auditoría interna o externa, debido a supervisión inadecuada en el desarrollo de soluciones tecnológicas</v>
      </c>
      <c r="DB49" s="282"/>
      <c r="DC49" s="282"/>
      <c r="DD49" s="282"/>
      <c r="DE49" s="282"/>
      <c r="DF49" s="282"/>
      <c r="DG49" s="282"/>
      <c r="DH49" s="174" t="str">
        <f t="shared" si="30"/>
        <v>Moderado</v>
      </c>
      <c r="DI49" s="174" t="str">
        <f t="shared" si="31"/>
        <v>Bajo</v>
      </c>
      <c r="DK49" s="170" t="e">
        <f>SUM(LEN(#REF!)-LEN(SUBSTITUTE(#REF!,"- Preventivo","")))/LEN("- Preventivo")</f>
        <v>#REF!</v>
      </c>
      <c r="DL49" s="170" t="e">
        <f t="shared" si="32"/>
        <v>#REF!</v>
      </c>
      <c r="DM49" s="170" t="e">
        <f>SUM(LEN(#REF!)-LEN(SUBSTITUTE(#REF!,"- Detectivo","")))/LEN("- Detectivo")</f>
        <v>#REF!</v>
      </c>
      <c r="DN49" s="170" t="e">
        <f t="shared" si="33"/>
        <v>#REF!</v>
      </c>
      <c r="DO49" s="170" t="e">
        <f>SUM(LEN(#REF!)-LEN(SUBSTITUTE(#REF!,"- Correctivo","")))/LEN("- Correctivo")</f>
        <v>#REF!</v>
      </c>
      <c r="DP49" s="170" t="e">
        <f t="shared" si="34"/>
        <v>#REF!</v>
      </c>
      <c r="DQ49" s="170" t="e">
        <f t="shared" si="19"/>
        <v>#REF!</v>
      </c>
      <c r="DR49" s="170" t="e">
        <f t="shared" si="35"/>
        <v>#REF!</v>
      </c>
      <c r="DS49" s="170" t="e">
        <f>SUM(LEN(#REF!)-LEN(SUBSTITUTE(#REF!,"- Documentado","")))/LEN("- Documentado")</f>
        <v>#REF!</v>
      </c>
      <c r="DT49" s="170" t="e">
        <f>SUM(LEN(#REF!)-LEN(SUBSTITUTE(#REF!,"- Documentado","")))/LEN("- Documentado")</f>
        <v>#REF!</v>
      </c>
      <c r="DU49" s="170" t="e">
        <f t="shared" si="36"/>
        <v>#REF!</v>
      </c>
      <c r="DV49" s="170" t="e">
        <f>SUM(LEN(#REF!)-LEN(SUBSTITUTE(#REF!,"- Continua","")))/LEN("- Continua")</f>
        <v>#REF!</v>
      </c>
      <c r="DW49" s="170" t="e">
        <f>SUM(LEN(#REF!)-LEN(SUBSTITUTE(#REF!,"- Continua","")))/LEN("- Continua")</f>
        <v>#REF!</v>
      </c>
      <c r="DX49" s="170" t="e">
        <f t="shared" si="37"/>
        <v>#REF!</v>
      </c>
      <c r="DY49" s="170" t="e">
        <f>SUM(LEN(#REF!)-LEN(SUBSTITUTE(#REF!,"- Con registro","")))/LEN("- Con registro")</f>
        <v>#REF!</v>
      </c>
      <c r="DZ49" s="170" t="e">
        <f>SUM(LEN(#REF!)-LEN(SUBSTITUTE(#REF!,"- Con registro","")))/LEN("- Con registro")</f>
        <v>#REF!</v>
      </c>
      <c r="EA49" s="170" t="e">
        <f t="shared" si="38"/>
        <v>#REF!</v>
      </c>
      <c r="EB49" s="173" t="e">
        <f t="shared" si="20"/>
        <v>#REF!</v>
      </c>
      <c r="EC49" s="173" t="e">
        <f t="shared" si="21"/>
        <v>#REF!</v>
      </c>
      <c r="ED49" s="215" t="e">
        <f t="shared" si="22"/>
        <v>#REF!</v>
      </c>
      <c r="EE49" s="283" t="e">
        <f t="shared" si="23"/>
        <v>#REF!</v>
      </c>
      <c r="EF49" s="283"/>
      <c r="EG49" s="283"/>
      <c r="EH49" s="283"/>
      <c r="EI49" s="283"/>
      <c r="EJ49" s="283"/>
      <c r="EK49" s="283"/>
      <c r="EL49" s="283"/>
      <c r="EM49" s="283"/>
      <c r="EN49" s="283"/>
      <c r="EP49" s="201">
        <f t="shared" si="24"/>
        <v>45264</v>
      </c>
      <c r="EQ49" s="202">
        <f t="shared" si="25"/>
        <v>45320</v>
      </c>
      <c r="ER49" s="170" t="str">
        <f t="shared" si="26"/>
        <v>Riesgos</v>
      </c>
      <c r="ES49" s="170" t="str">
        <f t="shared" si="39"/>
        <v>ID_-: Posibilidad de afectación reputacional por hallazgos de auditoría interna o externa, debido a supervisión inadecuada en el desarrollo de soluciones tecnológicas</v>
      </c>
      <c r="ET49" s="170" t="str">
        <f t="shared" si="40"/>
        <v>Ajuste en Identificación del riesgo
Análisis antes de controles
Evaluación de controles
 en el Mapa de riesgos de Gestión de Servicios Administrativos y Tecnológicos</v>
      </c>
      <c r="EU49" s="170" t="str">
        <f t="shared" si="41"/>
        <v>Solicitud de cambio realizada y aprobada por la Oficina de Tecnologías de la Información y las Comunicaciones a través del Aplicativo DARUMA</v>
      </c>
    </row>
    <row r="50" spans="1:151" ht="399.95" customHeight="1" x14ac:dyDescent="0.2">
      <c r="A50" s="206" t="s">
        <v>595</v>
      </c>
      <c r="B50" s="185" t="s">
        <v>543</v>
      </c>
      <c r="C50" s="185" t="s">
        <v>1048</v>
      </c>
      <c r="D50" s="206" t="s">
        <v>1011</v>
      </c>
      <c r="E50" s="207" t="s">
        <v>537</v>
      </c>
      <c r="F50" s="185" t="s">
        <v>549</v>
      </c>
      <c r="G50" s="207" t="s">
        <v>782</v>
      </c>
      <c r="H50" s="207" t="s">
        <v>782</v>
      </c>
      <c r="I50" s="176" t="s">
        <v>1400</v>
      </c>
      <c r="J50" s="206" t="s">
        <v>35</v>
      </c>
      <c r="K50" s="207" t="s">
        <v>394</v>
      </c>
      <c r="L50" s="185" t="s">
        <v>325</v>
      </c>
      <c r="M50" s="191" t="s">
        <v>550</v>
      </c>
      <c r="N50" s="185" t="s">
        <v>551</v>
      </c>
      <c r="O50" s="185" t="s">
        <v>458</v>
      </c>
      <c r="P50" s="185" t="s">
        <v>344</v>
      </c>
      <c r="Q50" s="185" t="s">
        <v>332</v>
      </c>
      <c r="R50" s="185" t="s">
        <v>345</v>
      </c>
      <c r="S50" s="185" t="s">
        <v>600</v>
      </c>
      <c r="T50" s="185" t="s">
        <v>1043</v>
      </c>
      <c r="U50" s="208" t="s">
        <v>317</v>
      </c>
      <c r="V50" s="209">
        <v>0.6</v>
      </c>
      <c r="W50" s="208" t="s">
        <v>121</v>
      </c>
      <c r="X50" s="209">
        <v>0.4</v>
      </c>
      <c r="Y50" s="66" t="s">
        <v>84</v>
      </c>
      <c r="Z50" s="185" t="s">
        <v>1089</v>
      </c>
      <c r="AA50" s="208" t="s">
        <v>316</v>
      </c>
      <c r="AB50" s="213">
        <v>2.6671679999999996E-2</v>
      </c>
      <c r="AC50" s="208" t="s">
        <v>121</v>
      </c>
      <c r="AD50" s="213">
        <v>0.30000000000000004</v>
      </c>
      <c r="AE50" s="66" t="s">
        <v>271</v>
      </c>
      <c r="AF50" s="185" t="s">
        <v>1090</v>
      </c>
      <c r="AG50" s="206" t="s">
        <v>335</v>
      </c>
      <c r="AH50" s="210" t="s">
        <v>822</v>
      </c>
      <c r="AI50" s="210" t="s">
        <v>822</v>
      </c>
      <c r="AJ50" s="210" t="s">
        <v>782</v>
      </c>
      <c r="AK50" s="210" t="s">
        <v>782</v>
      </c>
      <c r="AL50" s="210" t="s">
        <v>822</v>
      </c>
      <c r="AM50" s="210" t="s">
        <v>822</v>
      </c>
      <c r="AN50" s="185" t="s">
        <v>1091</v>
      </c>
      <c r="AO50" s="185" t="s">
        <v>1046</v>
      </c>
      <c r="AP50" s="185" t="s">
        <v>1092</v>
      </c>
      <c r="AQ50" s="186">
        <v>45264</v>
      </c>
      <c r="AR50" s="187" t="s">
        <v>452</v>
      </c>
      <c r="AS50" s="188" t="s">
        <v>1093</v>
      </c>
      <c r="AT50" s="189"/>
      <c r="AU50" s="190"/>
      <c r="AV50" s="191"/>
      <c r="AW50" s="189"/>
      <c r="AX50" s="187"/>
      <c r="AY50" s="188"/>
      <c r="AZ50" s="189"/>
      <c r="BA50" s="190"/>
      <c r="BB50" s="191"/>
      <c r="BC50" s="189"/>
      <c r="BD50" s="187"/>
      <c r="BE50" s="188"/>
      <c r="BF50" s="189"/>
      <c r="BG50" s="190"/>
      <c r="BH50" s="191"/>
      <c r="BI50" s="189"/>
      <c r="BJ50" s="187"/>
      <c r="BK50" s="188"/>
      <c r="BL50" s="189"/>
      <c r="BM50" s="190"/>
      <c r="BN50" s="191"/>
      <c r="BO50" s="189"/>
      <c r="BP50" s="187"/>
      <c r="BQ50" s="188"/>
      <c r="BR50" s="189"/>
      <c r="BS50" s="190"/>
      <c r="BT50" s="191"/>
      <c r="BU50" s="189"/>
      <c r="BV50" s="187"/>
      <c r="BW50" s="188"/>
      <c r="BX50" s="189"/>
      <c r="BY50" s="190"/>
      <c r="BZ50" s="192"/>
      <c r="CA50" s="2">
        <f t="shared" si="27"/>
        <v>33</v>
      </c>
      <c r="CB50" s="51" t="s">
        <v>736</v>
      </c>
      <c r="CC50" s="51" t="s">
        <v>716</v>
      </c>
      <c r="CD50" s="51" t="s">
        <v>615</v>
      </c>
      <c r="CE50" s="51" t="s">
        <v>607</v>
      </c>
      <c r="CF50" s="51" t="s">
        <v>605</v>
      </c>
      <c r="CG50" s="51" t="s">
        <v>605</v>
      </c>
      <c r="CH50" s="51" t="s">
        <v>627</v>
      </c>
      <c r="CI50" s="51" t="s">
        <v>605</v>
      </c>
      <c r="CJ50" s="51" t="s">
        <v>632</v>
      </c>
      <c r="CK50" s="51"/>
      <c r="CL50" s="51" t="s">
        <v>632</v>
      </c>
      <c r="CM50" s="51" t="s">
        <v>638</v>
      </c>
      <c r="CN50" s="51" t="s">
        <v>632</v>
      </c>
      <c r="CO50" s="51" t="s">
        <v>632</v>
      </c>
      <c r="CP50" s="51" t="s">
        <v>632</v>
      </c>
      <c r="CQ50" s="51" t="s">
        <v>632</v>
      </c>
      <c r="CR50" s="51" t="s">
        <v>666</v>
      </c>
      <c r="CS50" s="51" t="s">
        <v>632</v>
      </c>
      <c r="CT50" s="51" t="s">
        <v>632</v>
      </c>
      <c r="CU50" s="51" t="s">
        <v>632</v>
      </c>
      <c r="CV50" s="51" t="s">
        <v>632</v>
      </c>
      <c r="CW50" s="51" t="s">
        <v>632</v>
      </c>
      <c r="CX50" s="51" t="s">
        <v>632</v>
      </c>
      <c r="CZ50" s="174" t="str">
        <f t="shared" si="28"/>
        <v>Gestión de procesos</v>
      </c>
      <c r="DA50" s="282" t="str">
        <f t="shared" si="29"/>
        <v>Posibilidad de afectación reputacional por baja disponibilidad de los servicios tecnológicos, debido a errores (fallas o deficiencias) en la administración y gestión de los recursos de infraestructura tecnológica</v>
      </c>
      <c r="DB50" s="282"/>
      <c r="DC50" s="282"/>
      <c r="DD50" s="282"/>
      <c r="DE50" s="282"/>
      <c r="DF50" s="282"/>
      <c r="DG50" s="282"/>
      <c r="DH50" s="174" t="str">
        <f t="shared" si="30"/>
        <v>Moderado</v>
      </c>
      <c r="DI50" s="174" t="str">
        <f t="shared" si="31"/>
        <v>Bajo</v>
      </c>
      <c r="DK50" s="170" t="e">
        <f>SUM(LEN(#REF!)-LEN(SUBSTITUTE(#REF!,"- Preventivo","")))/LEN("- Preventivo")</f>
        <v>#REF!</v>
      </c>
      <c r="DL50" s="170" t="e">
        <f t="shared" si="32"/>
        <v>#REF!</v>
      </c>
      <c r="DM50" s="170" t="e">
        <f>SUM(LEN(#REF!)-LEN(SUBSTITUTE(#REF!,"- Detectivo","")))/LEN("- Detectivo")</f>
        <v>#REF!</v>
      </c>
      <c r="DN50" s="170" t="e">
        <f t="shared" si="33"/>
        <v>#REF!</v>
      </c>
      <c r="DO50" s="170" t="e">
        <f>SUM(LEN(#REF!)-LEN(SUBSTITUTE(#REF!,"- Correctivo","")))/LEN("- Correctivo")</f>
        <v>#REF!</v>
      </c>
      <c r="DP50" s="170" t="e">
        <f t="shared" si="34"/>
        <v>#REF!</v>
      </c>
      <c r="DQ50" s="170" t="e">
        <f t="shared" si="19"/>
        <v>#REF!</v>
      </c>
      <c r="DR50" s="170" t="e">
        <f t="shared" si="35"/>
        <v>#REF!</v>
      </c>
      <c r="DS50" s="170" t="e">
        <f>SUM(LEN(#REF!)-LEN(SUBSTITUTE(#REF!,"- Documentado","")))/LEN("- Documentado")</f>
        <v>#REF!</v>
      </c>
      <c r="DT50" s="170" t="e">
        <f>SUM(LEN(#REF!)-LEN(SUBSTITUTE(#REF!,"- Documentado","")))/LEN("- Documentado")</f>
        <v>#REF!</v>
      </c>
      <c r="DU50" s="170" t="e">
        <f t="shared" si="36"/>
        <v>#REF!</v>
      </c>
      <c r="DV50" s="170" t="e">
        <f>SUM(LEN(#REF!)-LEN(SUBSTITUTE(#REF!,"- Continua","")))/LEN("- Continua")</f>
        <v>#REF!</v>
      </c>
      <c r="DW50" s="170" t="e">
        <f>SUM(LEN(#REF!)-LEN(SUBSTITUTE(#REF!,"- Continua","")))/LEN("- Continua")</f>
        <v>#REF!</v>
      </c>
      <c r="DX50" s="170" t="e">
        <f t="shared" si="37"/>
        <v>#REF!</v>
      </c>
      <c r="DY50" s="170" t="e">
        <f>SUM(LEN(#REF!)-LEN(SUBSTITUTE(#REF!,"- Con registro","")))/LEN("- Con registro")</f>
        <v>#REF!</v>
      </c>
      <c r="DZ50" s="170" t="e">
        <f>SUM(LEN(#REF!)-LEN(SUBSTITUTE(#REF!,"- Con registro","")))/LEN("- Con registro")</f>
        <v>#REF!</v>
      </c>
      <c r="EA50" s="170" t="e">
        <f t="shared" si="38"/>
        <v>#REF!</v>
      </c>
      <c r="EB50" s="173" t="e">
        <f t="shared" si="20"/>
        <v>#REF!</v>
      </c>
      <c r="EC50" s="173" t="e">
        <f t="shared" si="21"/>
        <v>#REF!</v>
      </c>
      <c r="ED50" s="215" t="e">
        <f t="shared" si="22"/>
        <v>#REF!</v>
      </c>
      <c r="EE50" s="283" t="e">
        <f t="shared" si="23"/>
        <v>#REF!</v>
      </c>
      <c r="EF50" s="283"/>
      <c r="EG50" s="283"/>
      <c r="EH50" s="283"/>
      <c r="EI50" s="283"/>
      <c r="EJ50" s="283"/>
      <c r="EK50" s="283"/>
      <c r="EL50" s="283"/>
      <c r="EM50" s="283"/>
      <c r="EN50" s="283"/>
      <c r="EP50" s="201">
        <f t="shared" si="24"/>
        <v>45264</v>
      </c>
      <c r="EQ50" s="202">
        <f t="shared" si="25"/>
        <v>45320</v>
      </c>
      <c r="ER50" s="170" t="str">
        <f t="shared" si="26"/>
        <v>Riesgos</v>
      </c>
      <c r="ES50" s="170" t="str">
        <f t="shared" si="39"/>
        <v>ID_-: Posibilidad de afectación reputacional por baja disponibilidad de los servicios tecnológicos, debido a errores (fallas o deficiencias) en la administración y gestión de los recursos de infraestructura tecnológica</v>
      </c>
      <c r="ET50" s="170" t="str">
        <f t="shared" si="40"/>
        <v>Ajuste en Identificación del riesgo
Análisis antes de controles
 en el Mapa de riesgos de Gestión de Servicios Administrativos y Tecnológicos</v>
      </c>
      <c r="EU50" s="170" t="str">
        <f t="shared" si="41"/>
        <v>Solicitud de cambio realizada y aprobada por la Oficina de Tecnologías de la Información y las Comunicaciones a través del Aplicativo DARUMA</v>
      </c>
    </row>
    <row r="51" spans="1:151" ht="399.95" customHeight="1" x14ac:dyDescent="0.2">
      <c r="A51" s="206" t="s">
        <v>558</v>
      </c>
      <c r="B51" s="185" t="s">
        <v>1532</v>
      </c>
      <c r="C51" s="185" t="s">
        <v>1533</v>
      </c>
      <c r="D51" s="206" t="s">
        <v>151</v>
      </c>
      <c r="E51" s="207" t="s">
        <v>90</v>
      </c>
      <c r="F51" s="185" t="s">
        <v>1534</v>
      </c>
      <c r="G51" s="207" t="s">
        <v>782</v>
      </c>
      <c r="H51" s="207" t="s">
        <v>782</v>
      </c>
      <c r="I51" s="176" t="s">
        <v>1535</v>
      </c>
      <c r="J51" s="206" t="s">
        <v>35</v>
      </c>
      <c r="K51" s="207" t="s">
        <v>341</v>
      </c>
      <c r="L51" s="185" t="s">
        <v>244</v>
      </c>
      <c r="M51" s="191" t="s">
        <v>1536</v>
      </c>
      <c r="N51" s="185" t="s">
        <v>1537</v>
      </c>
      <c r="O51" s="185" t="s">
        <v>1538</v>
      </c>
      <c r="P51" s="185" t="s">
        <v>344</v>
      </c>
      <c r="Q51" s="185" t="s">
        <v>332</v>
      </c>
      <c r="R51" s="185" t="s">
        <v>345</v>
      </c>
      <c r="S51" s="185" t="s">
        <v>599</v>
      </c>
      <c r="T51" s="185" t="s">
        <v>965</v>
      </c>
      <c r="U51" s="208" t="s">
        <v>317</v>
      </c>
      <c r="V51" s="209">
        <v>0.6</v>
      </c>
      <c r="W51" s="208" t="s">
        <v>101</v>
      </c>
      <c r="X51" s="209">
        <v>0.6</v>
      </c>
      <c r="Y51" s="66" t="s">
        <v>84</v>
      </c>
      <c r="Z51" s="185" t="s">
        <v>1539</v>
      </c>
      <c r="AA51" s="208" t="s">
        <v>316</v>
      </c>
      <c r="AB51" s="213">
        <v>0.1764</v>
      </c>
      <c r="AC51" s="208" t="s">
        <v>121</v>
      </c>
      <c r="AD51" s="213">
        <v>0.33749999999999997</v>
      </c>
      <c r="AE51" s="66" t="s">
        <v>271</v>
      </c>
      <c r="AF51" s="185" t="s">
        <v>1540</v>
      </c>
      <c r="AG51" s="206" t="s">
        <v>335</v>
      </c>
      <c r="AH51" s="185" t="s">
        <v>822</v>
      </c>
      <c r="AI51" s="185" t="s">
        <v>822</v>
      </c>
      <c r="AJ51" s="185" t="s">
        <v>822</v>
      </c>
      <c r="AK51" s="185" t="s">
        <v>782</v>
      </c>
      <c r="AL51" s="185" t="s">
        <v>822</v>
      </c>
      <c r="AM51" s="185" t="s">
        <v>822</v>
      </c>
      <c r="AN51" s="185" t="s">
        <v>1541</v>
      </c>
      <c r="AO51" s="185" t="s">
        <v>1542</v>
      </c>
      <c r="AP51" s="185" t="s">
        <v>1543</v>
      </c>
      <c r="AQ51" s="186">
        <v>45275</v>
      </c>
      <c r="AR51" s="187" t="s">
        <v>837</v>
      </c>
      <c r="AS51" s="188" t="s">
        <v>1544</v>
      </c>
      <c r="AT51" s="189"/>
      <c r="AU51" s="190"/>
      <c r="AV51" s="191"/>
      <c r="AW51" s="189"/>
      <c r="AX51" s="187"/>
      <c r="AY51" s="188"/>
      <c r="AZ51" s="189"/>
      <c r="BA51" s="190"/>
      <c r="BB51" s="191"/>
      <c r="BC51" s="189"/>
      <c r="BD51" s="187"/>
      <c r="BE51" s="188"/>
      <c r="BF51" s="189"/>
      <c r="BG51" s="190"/>
      <c r="BH51" s="191"/>
      <c r="BI51" s="189"/>
      <c r="BJ51" s="187"/>
      <c r="BK51" s="188"/>
      <c r="BL51" s="189"/>
      <c r="BM51" s="190"/>
      <c r="BN51" s="191"/>
      <c r="BO51" s="189"/>
      <c r="BP51" s="187"/>
      <c r="BQ51" s="188"/>
      <c r="BR51" s="189"/>
      <c r="BS51" s="190"/>
      <c r="BT51" s="191"/>
      <c r="BU51" s="189"/>
      <c r="BV51" s="187"/>
      <c r="BW51" s="188"/>
      <c r="BX51" s="189"/>
      <c r="BY51" s="190"/>
      <c r="BZ51" s="192"/>
      <c r="CA51" s="2">
        <f t="shared" si="27"/>
        <v>33</v>
      </c>
      <c r="CB51" s="51" t="s">
        <v>735</v>
      </c>
      <c r="CC51" s="51" t="s">
        <v>738</v>
      </c>
      <c r="CD51" s="51" t="s">
        <v>616</v>
      </c>
      <c r="CE51" s="51" t="s">
        <v>607</v>
      </c>
      <c r="CF51" s="51" t="s">
        <v>605</v>
      </c>
      <c r="CG51" s="51" t="s">
        <v>605</v>
      </c>
      <c r="CH51" s="51" t="s">
        <v>628</v>
      </c>
      <c r="CI51" s="51" t="s">
        <v>605</v>
      </c>
      <c r="CJ51" s="51" t="s">
        <v>632</v>
      </c>
      <c r="CK51" s="51"/>
      <c r="CL51" s="51" t="s">
        <v>632</v>
      </c>
      <c r="CM51" s="51" t="s">
        <v>632</v>
      </c>
      <c r="CN51" s="51" t="s">
        <v>632</v>
      </c>
      <c r="CO51" s="51" t="s">
        <v>632</v>
      </c>
      <c r="CP51" s="51" t="s">
        <v>632</v>
      </c>
      <c r="CQ51" s="51" t="s">
        <v>632</v>
      </c>
      <c r="CR51" s="51" t="s">
        <v>667</v>
      </c>
      <c r="CS51" s="51" t="s">
        <v>632</v>
      </c>
      <c r="CT51" s="51" t="s">
        <v>632</v>
      </c>
      <c r="CU51" s="51" t="s">
        <v>632</v>
      </c>
      <c r="CV51" s="51" t="s">
        <v>632</v>
      </c>
      <c r="CW51" s="51" t="s">
        <v>632</v>
      </c>
      <c r="CX51" s="51" t="s">
        <v>632</v>
      </c>
      <c r="CZ51" s="174" t="str">
        <f t="shared" si="28"/>
        <v>Gestión de procesos</v>
      </c>
      <c r="DA51" s="282" t="str">
        <f t="shared" si="29"/>
        <v>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DB51" s="282"/>
      <c r="DC51" s="282"/>
      <c r="DD51" s="282"/>
      <c r="DE51" s="282"/>
      <c r="DF51" s="282"/>
      <c r="DG51" s="282"/>
      <c r="DH51" s="174" t="str">
        <f t="shared" si="30"/>
        <v>Moderado</v>
      </c>
      <c r="DI51" s="174" t="str">
        <f t="shared" si="31"/>
        <v>Bajo</v>
      </c>
      <c r="DK51" s="170" t="e">
        <f>SUM(LEN(#REF!)-LEN(SUBSTITUTE(#REF!,"- Preventivo","")))/LEN("- Preventivo")</f>
        <v>#REF!</v>
      </c>
      <c r="DL51" s="170" t="e">
        <f t="shared" si="32"/>
        <v>#REF!</v>
      </c>
      <c r="DM51" s="170" t="e">
        <f>SUM(LEN(#REF!)-LEN(SUBSTITUTE(#REF!,"- Detectivo","")))/LEN("- Detectivo")</f>
        <v>#REF!</v>
      </c>
      <c r="DN51" s="170" t="e">
        <f t="shared" si="33"/>
        <v>#REF!</v>
      </c>
      <c r="DO51" s="170" t="e">
        <f>SUM(LEN(#REF!)-LEN(SUBSTITUTE(#REF!,"- Correctivo","")))/LEN("- Correctivo")</f>
        <v>#REF!</v>
      </c>
      <c r="DP51" s="170" t="e">
        <f t="shared" si="34"/>
        <v>#REF!</v>
      </c>
      <c r="DQ51" s="170" t="e">
        <f t="shared" si="19"/>
        <v>#REF!</v>
      </c>
      <c r="DR51" s="170" t="e">
        <f t="shared" si="35"/>
        <v>#REF!</v>
      </c>
      <c r="DS51" s="170" t="e">
        <f>SUM(LEN(#REF!)-LEN(SUBSTITUTE(#REF!,"- Documentado","")))/LEN("- Documentado")</f>
        <v>#REF!</v>
      </c>
      <c r="DT51" s="170" t="e">
        <f>SUM(LEN(#REF!)-LEN(SUBSTITUTE(#REF!,"- Documentado","")))/LEN("- Documentado")</f>
        <v>#REF!</v>
      </c>
      <c r="DU51" s="170" t="e">
        <f t="shared" si="36"/>
        <v>#REF!</v>
      </c>
      <c r="DV51" s="170" t="e">
        <f>SUM(LEN(#REF!)-LEN(SUBSTITUTE(#REF!,"- Continua","")))/LEN("- Continua")</f>
        <v>#REF!</v>
      </c>
      <c r="DW51" s="170" t="e">
        <f>SUM(LEN(#REF!)-LEN(SUBSTITUTE(#REF!,"- Continua","")))/LEN("- Continua")</f>
        <v>#REF!</v>
      </c>
      <c r="DX51" s="170" t="e">
        <f t="shared" si="37"/>
        <v>#REF!</v>
      </c>
      <c r="DY51" s="170" t="e">
        <f>SUM(LEN(#REF!)-LEN(SUBSTITUTE(#REF!,"- Con registro","")))/LEN("- Con registro")</f>
        <v>#REF!</v>
      </c>
      <c r="DZ51" s="170" t="e">
        <f>SUM(LEN(#REF!)-LEN(SUBSTITUTE(#REF!,"- Con registro","")))/LEN("- Con registro")</f>
        <v>#REF!</v>
      </c>
      <c r="EA51" s="170" t="e">
        <f t="shared" si="38"/>
        <v>#REF!</v>
      </c>
      <c r="EB51" s="173" t="e">
        <f t="shared" si="20"/>
        <v>#REF!</v>
      </c>
      <c r="EC51" s="173" t="e">
        <f t="shared" si="21"/>
        <v>#REF!</v>
      </c>
      <c r="ED51" s="215" t="e">
        <f t="shared" si="22"/>
        <v>#REF!</v>
      </c>
      <c r="EE51" s="283" t="e">
        <f t="shared" si="23"/>
        <v>#REF!</v>
      </c>
      <c r="EF51" s="283"/>
      <c r="EG51" s="283"/>
      <c r="EH51" s="283"/>
      <c r="EI51" s="283"/>
      <c r="EJ51" s="283"/>
      <c r="EK51" s="283"/>
      <c r="EL51" s="283"/>
      <c r="EM51" s="283"/>
      <c r="EN51" s="283"/>
      <c r="EP51" s="201">
        <f t="shared" si="24"/>
        <v>45275</v>
      </c>
      <c r="EQ51" s="202">
        <f t="shared" si="25"/>
        <v>45320</v>
      </c>
      <c r="ER51" s="170" t="str">
        <f t="shared" si="26"/>
        <v>Riesgos</v>
      </c>
      <c r="ES51" s="170" t="str">
        <f t="shared" si="39"/>
        <v>ID_-: Posibilidad de afectación reputacional por pérdida de credibilidad ante los grupos de valor y partes interesadas, debido a la aprobación de las fichas técnicas, cuestionarios o informes de las encuestas de satisfacción sin el cumplimiento de los requisitos técnicos estadísticos</v>
      </c>
      <c r="ET51" s="170" t="str">
        <f t="shared" si="40"/>
        <v>Ajuste en 
Establecimiento de controles
 en el Mapa de riesgos de Gestión del Conocimiento</v>
      </c>
      <c r="EU51" s="170" t="str">
        <f t="shared" si="41"/>
        <v>Solicitud de cambio realizada y aprobada por la Oficina Asesora de Planeación a través del Aplicativo DARUMA</v>
      </c>
    </row>
    <row r="52" spans="1:151" ht="399.95" customHeight="1" x14ac:dyDescent="0.2">
      <c r="A52" s="206" t="s">
        <v>559</v>
      </c>
      <c r="B52" s="185" t="s">
        <v>1416</v>
      </c>
      <c r="C52" s="185" t="s">
        <v>1417</v>
      </c>
      <c r="D52" s="206" t="s">
        <v>197</v>
      </c>
      <c r="E52" s="207" t="s">
        <v>537</v>
      </c>
      <c r="F52" s="185" t="s">
        <v>1418</v>
      </c>
      <c r="G52" s="207" t="s">
        <v>782</v>
      </c>
      <c r="H52" s="207" t="s">
        <v>782</v>
      </c>
      <c r="I52" s="176" t="s">
        <v>1419</v>
      </c>
      <c r="J52" s="206" t="s">
        <v>35</v>
      </c>
      <c r="K52" s="207" t="s">
        <v>341</v>
      </c>
      <c r="L52" s="185" t="s">
        <v>246</v>
      </c>
      <c r="M52" s="191" t="s">
        <v>1420</v>
      </c>
      <c r="N52" s="185" t="s">
        <v>1421</v>
      </c>
      <c r="O52" s="185" t="s">
        <v>1422</v>
      </c>
      <c r="P52" s="185" t="s">
        <v>1423</v>
      </c>
      <c r="Q52" s="185" t="s">
        <v>332</v>
      </c>
      <c r="R52" s="185" t="s">
        <v>339</v>
      </c>
      <c r="S52" s="185" t="s">
        <v>598</v>
      </c>
      <c r="T52" s="185" t="s">
        <v>821</v>
      </c>
      <c r="U52" s="208" t="s">
        <v>317</v>
      </c>
      <c r="V52" s="209">
        <v>0.6</v>
      </c>
      <c r="W52" s="208" t="s">
        <v>121</v>
      </c>
      <c r="X52" s="209">
        <v>0.4</v>
      </c>
      <c r="Y52" s="66" t="s">
        <v>84</v>
      </c>
      <c r="Z52" s="185" t="s">
        <v>1424</v>
      </c>
      <c r="AA52" s="208" t="s">
        <v>314</v>
      </c>
      <c r="AB52" s="213">
        <v>0.252</v>
      </c>
      <c r="AC52" s="208" t="s">
        <v>315</v>
      </c>
      <c r="AD52" s="213">
        <v>0.16875000000000001</v>
      </c>
      <c r="AE52" s="66" t="s">
        <v>271</v>
      </c>
      <c r="AF52" s="185" t="s">
        <v>1425</v>
      </c>
      <c r="AG52" s="206" t="s">
        <v>335</v>
      </c>
      <c r="AH52" s="185" t="s">
        <v>822</v>
      </c>
      <c r="AI52" s="185" t="s">
        <v>822</v>
      </c>
      <c r="AJ52" s="185" t="s">
        <v>822</v>
      </c>
      <c r="AK52" s="185" t="s">
        <v>782</v>
      </c>
      <c r="AL52" s="185" t="s">
        <v>822</v>
      </c>
      <c r="AM52" s="185" t="s">
        <v>822</v>
      </c>
      <c r="AN52" s="185" t="s">
        <v>1426</v>
      </c>
      <c r="AO52" s="185" t="s">
        <v>1427</v>
      </c>
      <c r="AP52" s="185" t="s">
        <v>1428</v>
      </c>
      <c r="AQ52" s="186">
        <v>45273</v>
      </c>
      <c r="AR52" s="187" t="s">
        <v>823</v>
      </c>
      <c r="AS52" s="188" t="s">
        <v>1429</v>
      </c>
      <c r="AT52" s="189"/>
      <c r="AU52" s="190"/>
      <c r="AV52" s="191"/>
      <c r="AW52" s="189"/>
      <c r="AX52" s="187"/>
      <c r="AY52" s="188"/>
      <c r="AZ52" s="189"/>
      <c r="BA52" s="190"/>
      <c r="BB52" s="191"/>
      <c r="BC52" s="189"/>
      <c r="BD52" s="187"/>
      <c r="BE52" s="188"/>
      <c r="BF52" s="189"/>
      <c r="BG52" s="190"/>
      <c r="BH52" s="191"/>
      <c r="BI52" s="189"/>
      <c r="BJ52" s="187"/>
      <c r="BK52" s="188"/>
      <c r="BL52" s="189"/>
      <c r="BM52" s="190"/>
      <c r="BN52" s="191"/>
      <c r="BO52" s="189"/>
      <c r="BP52" s="187"/>
      <c r="BQ52" s="188"/>
      <c r="BR52" s="189"/>
      <c r="BS52" s="190"/>
      <c r="BT52" s="191"/>
      <c r="BU52" s="189"/>
      <c r="BV52" s="187"/>
      <c r="BW52" s="188"/>
      <c r="BX52" s="189"/>
      <c r="BY52" s="190"/>
      <c r="BZ52" s="192"/>
      <c r="CA52" s="2">
        <f t="shared" si="27"/>
        <v>33</v>
      </c>
      <c r="CB52" s="51" t="s">
        <v>712</v>
      </c>
      <c r="CC52" s="51" t="s">
        <v>713</v>
      </c>
      <c r="CD52" s="51" t="s">
        <v>617</v>
      </c>
      <c r="CE52" s="51" t="s">
        <v>632</v>
      </c>
      <c r="CF52" s="51" t="s">
        <v>605</v>
      </c>
      <c r="CG52" s="51" t="s">
        <v>605</v>
      </c>
      <c r="CH52" s="51" t="s">
        <v>627</v>
      </c>
      <c r="CI52" s="51" t="s">
        <v>605</v>
      </c>
      <c r="CJ52" s="51" t="s">
        <v>632</v>
      </c>
      <c r="CK52" s="51"/>
      <c r="CL52" s="51" t="s">
        <v>632</v>
      </c>
      <c r="CM52" s="51" t="s">
        <v>632</v>
      </c>
      <c r="CN52" s="51" t="s">
        <v>632</v>
      </c>
      <c r="CO52" s="51" t="s">
        <v>632</v>
      </c>
      <c r="CP52" s="51" t="s">
        <v>632</v>
      </c>
      <c r="CQ52" s="51" t="s">
        <v>632</v>
      </c>
      <c r="CR52" s="51" t="s">
        <v>669</v>
      </c>
      <c r="CS52" s="51" t="s">
        <v>632</v>
      </c>
      <c r="CT52" s="51" t="s">
        <v>632</v>
      </c>
      <c r="CU52" s="51" t="s">
        <v>632</v>
      </c>
      <c r="CV52" s="51" t="s">
        <v>632</v>
      </c>
      <c r="CW52" s="51" t="s">
        <v>632</v>
      </c>
      <c r="CX52" s="51" t="s">
        <v>632</v>
      </c>
      <c r="CZ52" s="174" t="str">
        <f t="shared" si="28"/>
        <v>Gestión de procesos</v>
      </c>
      <c r="DA52" s="282" t="str">
        <f t="shared" si="29"/>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DB52" s="282"/>
      <c r="DC52" s="282"/>
      <c r="DD52" s="282"/>
      <c r="DE52" s="282"/>
      <c r="DF52" s="282"/>
      <c r="DG52" s="282"/>
      <c r="DH52" s="174" t="str">
        <f t="shared" si="30"/>
        <v>Moderado</v>
      </c>
      <c r="DI52" s="174" t="str">
        <f t="shared" si="31"/>
        <v>Bajo</v>
      </c>
      <c r="DK52" s="170" t="e">
        <f>SUM(LEN(#REF!)-LEN(SUBSTITUTE(#REF!,"- Preventivo","")))/LEN("- Preventivo")</f>
        <v>#REF!</v>
      </c>
      <c r="DL52" s="170" t="e">
        <f t="shared" si="32"/>
        <v>#REF!</v>
      </c>
      <c r="DM52" s="170" t="e">
        <f>SUM(LEN(#REF!)-LEN(SUBSTITUTE(#REF!,"- Detectivo","")))/LEN("- Detectivo")</f>
        <v>#REF!</v>
      </c>
      <c r="DN52" s="170" t="e">
        <f t="shared" si="33"/>
        <v>#REF!</v>
      </c>
      <c r="DO52" s="170" t="e">
        <f>SUM(LEN(#REF!)-LEN(SUBSTITUTE(#REF!,"- Correctivo","")))/LEN("- Correctivo")</f>
        <v>#REF!</v>
      </c>
      <c r="DP52" s="170" t="e">
        <f t="shared" si="34"/>
        <v>#REF!</v>
      </c>
      <c r="DQ52" s="170" t="e">
        <f t="shared" si="19"/>
        <v>#REF!</v>
      </c>
      <c r="DR52" s="170" t="e">
        <f t="shared" si="35"/>
        <v>#REF!</v>
      </c>
      <c r="DS52" s="170" t="e">
        <f>SUM(LEN(#REF!)-LEN(SUBSTITUTE(#REF!,"- Documentado","")))/LEN("- Documentado")</f>
        <v>#REF!</v>
      </c>
      <c r="DT52" s="170" t="e">
        <f>SUM(LEN(#REF!)-LEN(SUBSTITUTE(#REF!,"- Documentado","")))/LEN("- Documentado")</f>
        <v>#REF!</v>
      </c>
      <c r="DU52" s="170" t="e">
        <f t="shared" si="36"/>
        <v>#REF!</v>
      </c>
      <c r="DV52" s="170" t="e">
        <f>SUM(LEN(#REF!)-LEN(SUBSTITUTE(#REF!,"- Continua","")))/LEN("- Continua")</f>
        <v>#REF!</v>
      </c>
      <c r="DW52" s="170" t="e">
        <f>SUM(LEN(#REF!)-LEN(SUBSTITUTE(#REF!,"- Continua","")))/LEN("- Continua")</f>
        <v>#REF!</v>
      </c>
      <c r="DX52" s="170" t="e">
        <f t="shared" si="37"/>
        <v>#REF!</v>
      </c>
      <c r="DY52" s="170" t="e">
        <f>SUM(LEN(#REF!)-LEN(SUBSTITUTE(#REF!,"- Con registro","")))/LEN("- Con registro")</f>
        <v>#REF!</v>
      </c>
      <c r="DZ52" s="170" t="e">
        <f>SUM(LEN(#REF!)-LEN(SUBSTITUTE(#REF!,"- Con registro","")))/LEN("- Con registro")</f>
        <v>#REF!</v>
      </c>
      <c r="EA52" s="170" t="e">
        <f t="shared" si="38"/>
        <v>#REF!</v>
      </c>
      <c r="EB52" s="173" t="e">
        <f t="shared" si="20"/>
        <v>#REF!</v>
      </c>
      <c r="EC52" s="173" t="e">
        <f t="shared" si="21"/>
        <v>#REF!</v>
      </c>
      <c r="ED52" s="215" t="e">
        <f t="shared" si="22"/>
        <v>#REF!</v>
      </c>
      <c r="EE52" s="283" t="e">
        <f t="shared" si="23"/>
        <v>#REF!</v>
      </c>
      <c r="EF52" s="283"/>
      <c r="EG52" s="283"/>
      <c r="EH52" s="283"/>
      <c r="EI52" s="283"/>
      <c r="EJ52" s="283"/>
      <c r="EK52" s="283"/>
      <c r="EL52" s="283"/>
      <c r="EM52" s="283"/>
      <c r="EN52" s="283"/>
      <c r="EP52" s="201">
        <f t="shared" si="24"/>
        <v>45273</v>
      </c>
      <c r="EQ52" s="202">
        <f t="shared" si="25"/>
        <v>45320</v>
      </c>
      <c r="ER52" s="170" t="str">
        <f t="shared" si="26"/>
        <v>Riesgos</v>
      </c>
      <c r="ES52" s="170" t="str">
        <f t="shared" si="39"/>
        <v>ID_-: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v>
      </c>
      <c r="ET52" s="170" t="str">
        <f t="shared" si="40"/>
        <v>Ajuste en 
Análisis antes de controles
Establecimiento de controles
 en el Mapa de riesgos de Gestión del Talento Humano</v>
      </c>
      <c r="EU52" s="170" t="str">
        <f t="shared" si="41"/>
        <v>Solicitud de cambio realizada y aprobada por la Dirección de Talento Humano a través del Aplicativo DARUMA</v>
      </c>
    </row>
    <row r="53" spans="1:151" ht="399.95" customHeight="1" x14ac:dyDescent="0.2">
      <c r="A53" s="206" t="s">
        <v>559</v>
      </c>
      <c r="B53" s="185" t="s">
        <v>1416</v>
      </c>
      <c r="C53" s="185" t="s">
        <v>1417</v>
      </c>
      <c r="D53" s="206" t="s">
        <v>197</v>
      </c>
      <c r="E53" s="207" t="s">
        <v>537</v>
      </c>
      <c r="F53" s="185" t="s">
        <v>1430</v>
      </c>
      <c r="G53" s="207" t="s">
        <v>782</v>
      </c>
      <c r="H53" s="207" t="s">
        <v>782</v>
      </c>
      <c r="I53" s="176" t="s">
        <v>1431</v>
      </c>
      <c r="J53" s="206" t="s">
        <v>35</v>
      </c>
      <c r="K53" s="207" t="s">
        <v>341</v>
      </c>
      <c r="L53" s="185" t="s">
        <v>246</v>
      </c>
      <c r="M53" s="191" t="s">
        <v>1420</v>
      </c>
      <c r="N53" s="185" t="s">
        <v>1421</v>
      </c>
      <c r="O53" s="185" t="s">
        <v>1432</v>
      </c>
      <c r="P53" s="185" t="s">
        <v>1423</v>
      </c>
      <c r="Q53" s="185" t="s">
        <v>332</v>
      </c>
      <c r="R53" s="185" t="s">
        <v>339</v>
      </c>
      <c r="S53" s="185" t="s">
        <v>598</v>
      </c>
      <c r="T53" s="185" t="s">
        <v>821</v>
      </c>
      <c r="U53" s="208" t="s">
        <v>317</v>
      </c>
      <c r="V53" s="209">
        <v>0.6</v>
      </c>
      <c r="W53" s="208" t="s">
        <v>121</v>
      </c>
      <c r="X53" s="209">
        <v>0.4</v>
      </c>
      <c r="Y53" s="66" t="s">
        <v>84</v>
      </c>
      <c r="Z53" s="185" t="s">
        <v>1433</v>
      </c>
      <c r="AA53" s="208" t="s">
        <v>316</v>
      </c>
      <c r="AB53" s="213">
        <v>0.1512</v>
      </c>
      <c r="AC53" s="208" t="s">
        <v>315</v>
      </c>
      <c r="AD53" s="213">
        <v>0.16875000000000001</v>
      </c>
      <c r="AE53" s="66" t="s">
        <v>271</v>
      </c>
      <c r="AF53" s="185" t="s">
        <v>1425</v>
      </c>
      <c r="AG53" s="206" t="s">
        <v>335</v>
      </c>
      <c r="AH53" s="185" t="s">
        <v>822</v>
      </c>
      <c r="AI53" s="185" t="s">
        <v>822</v>
      </c>
      <c r="AJ53" s="185" t="s">
        <v>822</v>
      </c>
      <c r="AK53" s="185" t="s">
        <v>782</v>
      </c>
      <c r="AL53" s="185" t="s">
        <v>822</v>
      </c>
      <c r="AM53" s="185" t="s">
        <v>822</v>
      </c>
      <c r="AN53" s="185" t="s">
        <v>1434</v>
      </c>
      <c r="AO53" s="185" t="s">
        <v>1435</v>
      </c>
      <c r="AP53" s="185" t="s">
        <v>1436</v>
      </c>
      <c r="AQ53" s="186">
        <v>45273</v>
      </c>
      <c r="AR53" s="187" t="s">
        <v>1437</v>
      </c>
      <c r="AS53" s="188" t="s">
        <v>1438</v>
      </c>
      <c r="AT53" s="189"/>
      <c r="AU53" s="190"/>
      <c r="AV53" s="191"/>
      <c r="AW53" s="189"/>
      <c r="AX53" s="187"/>
      <c r="AY53" s="188"/>
      <c r="AZ53" s="189"/>
      <c r="BA53" s="190"/>
      <c r="BB53" s="191"/>
      <c r="BC53" s="189"/>
      <c r="BD53" s="187"/>
      <c r="BE53" s="188"/>
      <c r="BF53" s="189"/>
      <c r="BG53" s="190"/>
      <c r="BH53" s="191"/>
      <c r="BI53" s="189"/>
      <c r="BJ53" s="187"/>
      <c r="BK53" s="188"/>
      <c r="BL53" s="189"/>
      <c r="BM53" s="190"/>
      <c r="BN53" s="191"/>
      <c r="BO53" s="189"/>
      <c r="BP53" s="187"/>
      <c r="BQ53" s="188"/>
      <c r="BR53" s="189"/>
      <c r="BS53" s="190"/>
      <c r="BT53" s="191"/>
      <c r="BU53" s="189"/>
      <c r="BV53" s="187"/>
      <c r="BW53" s="188"/>
      <c r="BX53" s="189"/>
      <c r="BY53" s="190"/>
      <c r="BZ53" s="192"/>
      <c r="CA53" s="2">
        <f t="shared" si="27"/>
        <v>33</v>
      </c>
      <c r="CB53" s="51" t="s">
        <v>712</v>
      </c>
      <c r="CC53" s="51" t="s">
        <v>713</v>
      </c>
      <c r="CD53" s="51" t="s">
        <v>617</v>
      </c>
      <c r="CE53" s="51" t="s">
        <v>632</v>
      </c>
      <c r="CF53" s="51" t="s">
        <v>605</v>
      </c>
      <c r="CG53" s="51" t="s">
        <v>605</v>
      </c>
      <c r="CH53" s="51" t="s">
        <v>627</v>
      </c>
      <c r="CI53" s="51" t="s">
        <v>605</v>
      </c>
      <c r="CJ53" s="51" t="s">
        <v>632</v>
      </c>
      <c r="CK53" s="51"/>
      <c r="CL53" s="51" t="s">
        <v>632</v>
      </c>
      <c r="CM53" s="51" t="s">
        <v>632</v>
      </c>
      <c r="CN53" s="51" t="s">
        <v>632</v>
      </c>
      <c r="CO53" s="51" t="s">
        <v>632</v>
      </c>
      <c r="CP53" s="51" t="s">
        <v>632</v>
      </c>
      <c r="CQ53" s="51" t="s">
        <v>632</v>
      </c>
      <c r="CR53" s="51" t="s">
        <v>668</v>
      </c>
      <c r="CS53" s="51" t="s">
        <v>632</v>
      </c>
      <c r="CT53" s="51" t="s">
        <v>632</v>
      </c>
      <c r="CU53" s="51" t="s">
        <v>632</v>
      </c>
      <c r="CV53" s="51" t="s">
        <v>632</v>
      </c>
      <c r="CW53" s="51" t="s">
        <v>632</v>
      </c>
      <c r="CX53" s="51" t="s">
        <v>632</v>
      </c>
      <c r="CZ53" s="174" t="str">
        <f t="shared" si="28"/>
        <v>Gestión de procesos</v>
      </c>
      <c r="DA53" s="282" t="str">
        <f t="shared" si="29"/>
        <v>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v>
      </c>
      <c r="DB53" s="282"/>
      <c r="DC53" s="282"/>
      <c r="DD53" s="282"/>
      <c r="DE53" s="282"/>
      <c r="DF53" s="282"/>
      <c r="DG53" s="282"/>
      <c r="DH53" s="174" t="str">
        <f t="shared" si="30"/>
        <v>Moderado</v>
      </c>
      <c r="DI53" s="174" t="str">
        <f t="shared" si="31"/>
        <v>Bajo</v>
      </c>
      <c r="DK53" s="170" t="e">
        <f>SUM(LEN(#REF!)-LEN(SUBSTITUTE(#REF!,"- Preventivo","")))/LEN("- Preventivo")</f>
        <v>#REF!</v>
      </c>
      <c r="DL53" s="170" t="e">
        <f t="shared" si="32"/>
        <v>#REF!</v>
      </c>
      <c r="DM53" s="170" t="e">
        <f>SUM(LEN(#REF!)-LEN(SUBSTITUTE(#REF!,"- Detectivo","")))/LEN("- Detectivo")</f>
        <v>#REF!</v>
      </c>
      <c r="DN53" s="170" t="e">
        <f t="shared" si="33"/>
        <v>#REF!</v>
      </c>
      <c r="DO53" s="170" t="e">
        <f>SUM(LEN(#REF!)-LEN(SUBSTITUTE(#REF!,"- Correctivo","")))/LEN("- Correctivo")</f>
        <v>#REF!</v>
      </c>
      <c r="DP53" s="170" t="e">
        <f t="shared" si="34"/>
        <v>#REF!</v>
      </c>
      <c r="DQ53" s="170" t="e">
        <f t="shared" si="19"/>
        <v>#REF!</v>
      </c>
      <c r="DR53" s="170" t="e">
        <f t="shared" si="35"/>
        <v>#REF!</v>
      </c>
      <c r="DS53" s="170" t="e">
        <f>SUM(LEN(#REF!)-LEN(SUBSTITUTE(#REF!,"- Documentado","")))/LEN("- Documentado")</f>
        <v>#REF!</v>
      </c>
      <c r="DT53" s="170" t="e">
        <f>SUM(LEN(#REF!)-LEN(SUBSTITUTE(#REF!,"- Documentado","")))/LEN("- Documentado")</f>
        <v>#REF!</v>
      </c>
      <c r="DU53" s="170" t="e">
        <f t="shared" si="36"/>
        <v>#REF!</v>
      </c>
      <c r="DV53" s="170" t="e">
        <f>SUM(LEN(#REF!)-LEN(SUBSTITUTE(#REF!,"- Continua","")))/LEN("- Continua")</f>
        <v>#REF!</v>
      </c>
      <c r="DW53" s="170" t="e">
        <f>SUM(LEN(#REF!)-LEN(SUBSTITUTE(#REF!,"- Continua","")))/LEN("- Continua")</f>
        <v>#REF!</v>
      </c>
      <c r="DX53" s="170" t="e">
        <f t="shared" si="37"/>
        <v>#REF!</v>
      </c>
      <c r="DY53" s="170" t="e">
        <f>SUM(LEN(#REF!)-LEN(SUBSTITUTE(#REF!,"- Con registro","")))/LEN("- Con registro")</f>
        <v>#REF!</v>
      </c>
      <c r="DZ53" s="170" t="e">
        <f>SUM(LEN(#REF!)-LEN(SUBSTITUTE(#REF!,"- Con registro","")))/LEN("- Con registro")</f>
        <v>#REF!</v>
      </c>
      <c r="EA53" s="170" t="e">
        <f t="shared" si="38"/>
        <v>#REF!</v>
      </c>
      <c r="EB53" s="173" t="e">
        <f t="shared" si="20"/>
        <v>#REF!</v>
      </c>
      <c r="EC53" s="173" t="e">
        <f t="shared" si="21"/>
        <v>#REF!</v>
      </c>
      <c r="ED53" s="215" t="e">
        <f t="shared" si="22"/>
        <v>#REF!</v>
      </c>
      <c r="EE53" s="283" t="e">
        <f t="shared" si="23"/>
        <v>#REF!</v>
      </c>
      <c r="EF53" s="283"/>
      <c r="EG53" s="283"/>
      <c r="EH53" s="283"/>
      <c r="EI53" s="283"/>
      <c r="EJ53" s="283"/>
      <c r="EK53" s="283"/>
      <c r="EL53" s="283"/>
      <c r="EM53" s="283"/>
      <c r="EN53" s="283"/>
      <c r="EP53" s="201">
        <f t="shared" si="24"/>
        <v>45273</v>
      </c>
      <c r="EQ53" s="202">
        <f t="shared" si="25"/>
        <v>45320</v>
      </c>
      <c r="ER53" s="170" t="str">
        <f t="shared" si="26"/>
        <v>Riesgos</v>
      </c>
      <c r="ES53" s="170" t="str">
        <f t="shared" si="39"/>
        <v>ID_-: Posibilidad de afectación económica (o presupuestal) por un fallo judicial a favor del(la) ex servidor(a) público(a), debido a errores (fallas o deficiencias) en la expedición de los actos administrativos de desvinculación de servidores(as) públicos(as) de la Secretaría General de la Alcaldía Mayor de Bogotá, D.C.</v>
      </c>
      <c r="ET53" s="170" t="str">
        <f t="shared" si="40"/>
        <v>Ajuste en 
Análisis antes de controles
Establecimiento de controles
Tratamiento del riesgo en el Mapa de riesgos de Gestión del Talento Humano</v>
      </c>
      <c r="EU53" s="170" t="str">
        <f t="shared" si="41"/>
        <v>Solicitud de cambio realizada y aprobada por la Dirección de Talento Humano a través del Aplicativo DARUMA</v>
      </c>
    </row>
    <row r="54" spans="1:151" ht="399.95" customHeight="1" x14ac:dyDescent="0.2">
      <c r="A54" s="206" t="s">
        <v>559</v>
      </c>
      <c r="B54" s="185" t="s">
        <v>1416</v>
      </c>
      <c r="C54" s="185" t="s">
        <v>1417</v>
      </c>
      <c r="D54" s="206" t="s">
        <v>197</v>
      </c>
      <c r="E54" s="207" t="s">
        <v>537</v>
      </c>
      <c r="F54" s="185" t="s">
        <v>1439</v>
      </c>
      <c r="G54" s="207" t="s">
        <v>782</v>
      </c>
      <c r="H54" s="207" t="s">
        <v>782</v>
      </c>
      <c r="I54" s="176" t="s">
        <v>1440</v>
      </c>
      <c r="J54" s="206" t="s">
        <v>35</v>
      </c>
      <c r="K54" s="207" t="s">
        <v>341</v>
      </c>
      <c r="L54" s="185" t="s">
        <v>246</v>
      </c>
      <c r="M54" s="191" t="s">
        <v>1441</v>
      </c>
      <c r="N54" s="185" t="s">
        <v>1442</v>
      </c>
      <c r="O54" s="185" t="s">
        <v>1443</v>
      </c>
      <c r="P54" s="185" t="s">
        <v>1423</v>
      </c>
      <c r="Q54" s="185" t="s">
        <v>332</v>
      </c>
      <c r="R54" s="185" t="s">
        <v>339</v>
      </c>
      <c r="S54" s="185" t="s">
        <v>598</v>
      </c>
      <c r="T54" s="185" t="s">
        <v>821</v>
      </c>
      <c r="U54" s="208" t="s">
        <v>317</v>
      </c>
      <c r="V54" s="209">
        <v>0.6</v>
      </c>
      <c r="W54" s="208" t="s">
        <v>121</v>
      </c>
      <c r="X54" s="209">
        <v>0.4</v>
      </c>
      <c r="Y54" s="66" t="s">
        <v>84</v>
      </c>
      <c r="Z54" s="185" t="s">
        <v>1444</v>
      </c>
      <c r="AA54" s="208" t="s">
        <v>316</v>
      </c>
      <c r="AB54" s="213">
        <v>4.7048843519999998E-3</v>
      </c>
      <c r="AC54" s="208" t="s">
        <v>121</v>
      </c>
      <c r="AD54" s="213">
        <v>0.22500000000000003</v>
      </c>
      <c r="AE54" s="66" t="s">
        <v>271</v>
      </c>
      <c r="AF54" s="185" t="s">
        <v>1425</v>
      </c>
      <c r="AG54" s="206" t="s">
        <v>335</v>
      </c>
      <c r="AH54" s="185" t="s">
        <v>822</v>
      </c>
      <c r="AI54" s="185" t="s">
        <v>822</v>
      </c>
      <c r="AJ54" s="185" t="s">
        <v>822</v>
      </c>
      <c r="AK54" s="185" t="s">
        <v>782</v>
      </c>
      <c r="AL54" s="185" t="s">
        <v>822</v>
      </c>
      <c r="AM54" s="185" t="s">
        <v>822</v>
      </c>
      <c r="AN54" s="185" t="s">
        <v>1445</v>
      </c>
      <c r="AO54" s="185" t="s">
        <v>1446</v>
      </c>
      <c r="AP54" s="185" t="s">
        <v>1447</v>
      </c>
      <c r="AQ54" s="186">
        <v>45273</v>
      </c>
      <c r="AR54" s="187" t="s">
        <v>1119</v>
      </c>
      <c r="AS54" s="188" t="s">
        <v>1448</v>
      </c>
      <c r="AT54" s="189"/>
      <c r="AU54" s="190"/>
      <c r="AV54" s="191"/>
      <c r="AW54" s="189"/>
      <c r="AX54" s="187"/>
      <c r="AY54" s="188"/>
      <c r="AZ54" s="189"/>
      <c r="BA54" s="190"/>
      <c r="BB54" s="191"/>
      <c r="BC54" s="189"/>
      <c r="BD54" s="187"/>
      <c r="BE54" s="188"/>
      <c r="BF54" s="189"/>
      <c r="BG54" s="190"/>
      <c r="BH54" s="191"/>
      <c r="BI54" s="189"/>
      <c r="BJ54" s="187"/>
      <c r="BK54" s="188"/>
      <c r="BL54" s="189"/>
      <c r="BM54" s="190"/>
      <c r="BN54" s="191"/>
      <c r="BO54" s="189"/>
      <c r="BP54" s="187"/>
      <c r="BQ54" s="188"/>
      <c r="BR54" s="189"/>
      <c r="BS54" s="190"/>
      <c r="BT54" s="191"/>
      <c r="BU54" s="189"/>
      <c r="BV54" s="187"/>
      <c r="BW54" s="188"/>
      <c r="BX54" s="189"/>
      <c r="BY54" s="190"/>
      <c r="BZ54" s="192"/>
      <c r="CA54" s="2">
        <f t="shared" si="27"/>
        <v>33</v>
      </c>
      <c r="CB54" s="51" t="s">
        <v>712</v>
      </c>
      <c r="CC54" s="51" t="s">
        <v>713</v>
      </c>
      <c r="CD54" s="51" t="s">
        <v>617</v>
      </c>
      <c r="CE54" s="51" t="s">
        <v>632</v>
      </c>
      <c r="CF54" s="51" t="s">
        <v>605</v>
      </c>
      <c r="CG54" s="51" t="s">
        <v>605</v>
      </c>
      <c r="CH54" s="51" t="s">
        <v>627</v>
      </c>
      <c r="CI54" s="51" t="s">
        <v>605</v>
      </c>
      <c r="CJ54" s="51" t="s">
        <v>632</v>
      </c>
      <c r="CK54" s="51"/>
      <c r="CL54" s="51" t="s">
        <v>632</v>
      </c>
      <c r="CM54" s="51" t="s">
        <v>632</v>
      </c>
      <c r="CN54" s="51" t="s">
        <v>632</v>
      </c>
      <c r="CO54" s="51" t="s">
        <v>632</v>
      </c>
      <c r="CP54" s="51" t="s">
        <v>632</v>
      </c>
      <c r="CQ54" s="51" t="s">
        <v>632</v>
      </c>
      <c r="CR54" s="51" t="s">
        <v>668</v>
      </c>
      <c r="CS54" s="51" t="s">
        <v>632</v>
      </c>
      <c r="CT54" s="51" t="s">
        <v>632</v>
      </c>
      <c r="CU54" s="51" t="s">
        <v>632</v>
      </c>
      <c r="CV54" s="51" t="s">
        <v>632</v>
      </c>
      <c r="CW54" s="51" t="s">
        <v>632</v>
      </c>
      <c r="CX54" s="51" t="s">
        <v>632</v>
      </c>
      <c r="CZ54" s="174" t="str">
        <f t="shared" si="28"/>
        <v>Gestión de procesos</v>
      </c>
      <c r="DA54" s="282" t="str">
        <f t="shared" si="29"/>
        <v>Posibilidad de afectación reputacional por quejas interpuestas por los/as servidores/as públicos/as de la entidad, debido a incumplimiento parcial de compromisos  en la ejecución de las actividades establecidas en el Plan Estratégico de Talento Humano</v>
      </c>
      <c r="DB54" s="282"/>
      <c r="DC54" s="282"/>
      <c r="DD54" s="282"/>
      <c r="DE54" s="282"/>
      <c r="DF54" s="282"/>
      <c r="DG54" s="282"/>
      <c r="DH54" s="174" t="str">
        <f t="shared" si="30"/>
        <v>Moderado</v>
      </c>
      <c r="DI54" s="174" t="str">
        <f t="shared" si="31"/>
        <v>Bajo</v>
      </c>
      <c r="DK54" s="170" t="e">
        <f>SUM(LEN(#REF!)-LEN(SUBSTITUTE(#REF!,"- Preventivo","")))/LEN("- Preventivo")</f>
        <v>#REF!</v>
      </c>
      <c r="DL54" s="170" t="e">
        <f t="shared" si="32"/>
        <v>#REF!</v>
      </c>
      <c r="DM54" s="170" t="e">
        <f>SUM(LEN(#REF!)-LEN(SUBSTITUTE(#REF!,"- Detectivo","")))/LEN("- Detectivo")</f>
        <v>#REF!</v>
      </c>
      <c r="DN54" s="170" t="e">
        <f t="shared" si="33"/>
        <v>#REF!</v>
      </c>
      <c r="DO54" s="170" t="e">
        <f>SUM(LEN(#REF!)-LEN(SUBSTITUTE(#REF!,"- Correctivo","")))/LEN("- Correctivo")</f>
        <v>#REF!</v>
      </c>
      <c r="DP54" s="170" t="e">
        <f t="shared" si="34"/>
        <v>#REF!</v>
      </c>
      <c r="DQ54" s="170" t="e">
        <f t="shared" si="19"/>
        <v>#REF!</v>
      </c>
      <c r="DR54" s="170" t="e">
        <f t="shared" si="35"/>
        <v>#REF!</v>
      </c>
      <c r="DS54" s="170" t="e">
        <f>SUM(LEN(#REF!)-LEN(SUBSTITUTE(#REF!,"- Documentado","")))/LEN("- Documentado")</f>
        <v>#REF!</v>
      </c>
      <c r="DT54" s="170" t="e">
        <f>SUM(LEN(#REF!)-LEN(SUBSTITUTE(#REF!,"- Documentado","")))/LEN("- Documentado")</f>
        <v>#REF!</v>
      </c>
      <c r="DU54" s="170" t="e">
        <f t="shared" si="36"/>
        <v>#REF!</v>
      </c>
      <c r="DV54" s="170" t="e">
        <f>SUM(LEN(#REF!)-LEN(SUBSTITUTE(#REF!,"- Continua","")))/LEN("- Continua")</f>
        <v>#REF!</v>
      </c>
      <c r="DW54" s="170" t="e">
        <f>SUM(LEN(#REF!)-LEN(SUBSTITUTE(#REF!,"- Continua","")))/LEN("- Continua")</f>
        <v>#REF!</v>
      </c>
      <c r="DX54" s="170" t="e">
        <f t="shared" si="37"/>
        <v>#REF!</v>
      </c>
      <c r="DY54" s="170" t="e">
        <f>SUM(LEN(#REF!)-LEN(SUBSTITUTE(#REF!,"- Con registro","")))/LEN("- Con registro")</f>
        <v>#REF!</v>
      </c>
      <c r="DZ54" s="170" t="e">
        <f>SUM(LEN(#REF!)-LEN(SUBSTITUTE(#REF!,"- Con registro","")))/LEN("- Con registro")</f>
        <v>#REF!</v>
      </c>
      <c r="EA54" s="170" t="e">
        <f t="shared" si="38"/>
        <v>#REF!</v>
      </c>
      <c r="EB54" s="173" t="e">
        <f t="shared" si="20"/>
        <v>#REF!</v>
      </c>
      <c r="EC54" s="173" t="e">
        <f t="shared" si="21"/>
        <v>#REF!</v>
      </c>
      <c r="ED54" s="215" t="e">
        <f t="shared" si="22"/>
        <v>#REF!</v>
      </c>
      <c r="EE54" s="283" t="e">
        <f t="shared" si="23"/>
        <v>#REF!</v>
      </c>
      <c r="EF54" s="283"/>
      <c r="EG54" s="283"/>
      <c r="EH54" s="283"/>
      <c r="EI54" s="283"/>
      <c r="EJ54" s="283"/>
      <c r="EK54" s="283"/>
      <c r="EL54" s="283"/>
      <c r="EM54" s="283"/>
      <c r="EN54" s="283"/>
      <c r="EP54" s="201">
        <f t="shared" si="24"/>
        <v>45273</v>
      </c>
      <c r="EQ54" s="202">
        <f t="shared" si="25"/>
        <v>45320</v>
      </c>
      <c r="ER54" s="170" t="str">
        <f t="shared" si="26"/>
        <v>Riesgos</v>
      </c>
      <c r="ES54" s="170" t="str">
        <f t="shared" si="39"/>
        <v>ID_-: Posibilidad de afectación reputacional por quejas interpuestas por los/as servidores/as públicos/as de la entidad, debido a incumplimiento parcial de compromisos  en la ejecución de las actividades establecidas en el Plan Estratégico de Talento Humano</v>
      </c>
      <c r="ET54" s="170" t="str">
        <f t="shared" si="40"/>
        <v>Ajuste en 
Análisis antes de controles
Establecimiento de controles
Evaluación de controles
 en el Mapa de riesgos de Gestión del Talento Humano</v>
      </c>
      <c r="EU54" s="170" t="str">
        <f t="shared" si="41"/>
        <v>Solicitud de cambio realizada y aprobada por la Dirección de Talento Humano a través del Aplicativo DARUMA</v>
      </c>
    </row>
    <row r="55" spans="1:151" ht="399.95" customHeight="1" x14ac:dyDescent="0.2">
      <c r="A55" s="206" t="s">
        <v>559</v>
      </c>
      <c r="B55" s="185" t="s">
        <v>1416</v>
      </c>
      <c r="C55" s="185" t="s">
        <v>1417</v>
      </c>
      <c r="D55" s="206" t="s">
        <v>197</v>
      </c>
      <c r="E55" s="207" t="s">
        <v>537</v>
      </c>
      <c r="F55" s="185" t="s">
        <v>1449</v>
      </c>
      <c r="G55" s="207" t="s">
        <v>782</v>
      </c>
      <c r="H55" s="207" t="s">
        <v>782</v>
      </c>
      <c r="I55" s="176" t="s">
        <v>1450</v>
      </c>
      <c r="J55" s="206" t="s">
        <v>63</v>
      </c>
      <c r="K55" s="207" t="s">
        <v>338</v>
      </c>
      <c r="L55" s="185" t="s">
        <v>246</v>
      </c>
      <c r="M55" s="191" t="s">
        <v>1451</v>
      </c>
      <c r="N55" s="185" t="s">
        <v>1452</v>
      </c>
      <c r="O55" s="185" t="s">
        <v>1453</v>
      </c>
      <c r="P55" s="185" t="s">
        <v>1423</v>
      </c>
      <c r="Q55" s="185" t="s">
        <v>332</v>
      </c>
      <c r="R55" s="185" t="s">
        <v>339</v>
      </c>
      <c r="S55" s="185" t="s">
        <v>598</v>
      </c>
      <c r="T55" s="185" t="s">
        <v>821</v>
      </c>
      <c r="U55" s="208" t="s">
        <v>316</v>
      </c>
      <c r="V55" s="209">
        <v>0.2</v>
      </c>
      <c r="W55" s="208" t="s">
        <v>77</v>
      </c>
      <c r="X55" s="209">
        <v>0.8</v>
      </c>
      <c r="Y55" s="66" t="s">
        <v>272</v>
      </c>
      <c r="Z55" s="185" t="s">
        <v>1454</v>
      </c>
      <c r="AA55" s="208" t="s">
        <v>316</v>
      </c>
      <c r="AB55" s="213">
        <v>3.0239999999999996E-2</v>
      </c>
      <c r="AC55" s="208" t="s">
        <v>77</v>
      </c>
      <c r="AD55" s="213">
        <v>0.8</v>
      </c>
      <c r="AE55" s="66" t="s">
        <v>272</v>
      </c>
      <c r="AF55" s="185" t="s">
        <v>1455</v>
      </c>
      <c r="AG55" s="206" t="s">
        <v>340</v>
      </c>
      <c r="AH55" s="210" t="s">
        <v>1456</v>
      </c>
      <c r="AI55" s="210" t="s">
        <v>1457</v>
      </c>
      <c r="AJ55" s="210" t="s">
        <v>782</v>
      </c>
      <c r="AK55" s="210" t="s">
        <v>782</v>
      </c>
      <c r="AL55" s="214" t="s">
        <v>1458</v>
      </c>
      <c r="AM55" s="214" t="s">
        <v>1411</v>
      </c>
      <c r="AN55" s="185" t="s">
        <v>1459</v>
      </c>
      <c r="AO55" s="185" t="s">
        <v>1460</v>
      </c>
      <c r="AP55" s="185" t="s">
        <v>1461</v>
      </c>
      <c r="AQ55" s="186">
        <v>45273</v>
      </c>
      <c r="AR55" s="187" t="s">
        <v>830</v>
      </c>
      <c r="AS55" s="188" t="s">
        <v>1462</v>
      </c>
      <c r="AT55" s="189"/>
      <c r="AU55" s="190"/>
      <c r="AV55" s="191"/>
      <c r="AW55" s="189"/>
      <c r="AX55" s="187"/>
      <c r="AY55" s="188"/>
      <c r="AZ55" s="189"/>
      <c r="BA55" s="190"/>
      <c r="BB55" s="191"/>
      <c r="BC55" s="189"/>
      <c r="BD55" s="187"/>
      <c r="BE55" s="188"/>
      <c r="BF55" s="189"/>
      <c r="BG55" s="190"/>
      <c r="BH55" s="191"/>
      <c r="BI55" s="189"/>
      <c r="BJ55" s="187"/>
      <c r="BK55" s="188"/>
      <c r="BL55" s="189"/>
      <c r="BM55" s="190"/>
      <c r="BN55" s="191"/>
      <c r="BO55" s="189"/>
      <c r="BP55" s="187"/>
      <c r="BQ55" s="188"/>
      <c r="BR55" s="189"/>
      <c r="BS55" s="190"/>
      <c r="BT55" s="191"/>
      <c r="BU55" s="189"/>
      <c r="BV55" s="190"/>
      <c r="BW55" s="191"/>
      <c r="BX55" s="189"/>
      <c r="BY55" s="190"/>
      <c r="BZ55" s="192"/>
      <c r="CA55" s="2">
        <f t="shared" si="27"/>
        <v>33</v>
      </c>
      <c r="CB55" s="51" t="s">
        <v>712</v>
      </c>
      <c r="CC55" s="51" t="s">
        <v>713</v>
      </c>
      <c r="CD55" s="51" t="s">
        <v>617</v>
      </c>
      <c r="CE55" s="51" t="s">
        <v>632</v>
      </c>
      <c r="CF55" s="51" t="s">
        <v>605</v>
      </c>
      <c r="CG55" s="51" t="s">
        <v>605</v>
      </c>
      <c r="CH55" s="51" t="s">
        <v>627</v>
      </c>
      <c r="CI55" s="51" t="s">
        <v>605</v>
      </c>
      <c r="CJ55" s="51" t="s">
        <v>632</v>
      </c>
      <c r="CK55" s="51"/>
      <c r="CL55" s="51" t="s">
        <v>632</v>
      </c>
      <c r="CM55" s="51" t="s">
        <v>638</v>
      </c>
      <c r="CN55" s="51" t="s">
        <v>632</v>
      </c>
      <c r="CO55" s="51" t="s">
        <v>632</v>
      </c>
      <c r="CP55" s="51" t="s">
        <v>632</v>
      </c>
      <c r="CQ55" s="51" t="s">
        <v>632</v>
      </c>
      <c r="CR55" s="51" t="s">
        <v>670</v>
      </c>
      <c r="CS55" s="51" t="s">
        <v>632</v>
      </c>
      <c r="CT55" s="51"/>
      <c r="CU55" s="51"/>
      <c r="CV55" s="51"/>
      <c r="CW55" s="51"/>
      <c r="CX55" s="51" t="s">
        <v>632</v>
      </c>
      <c r="CZ55" s="174" t="str">
        <f t="shared" si="28"/>
        <v>Corrupción</v>
      </c>
      <c r="DA55" s="282" t="str">
        <f t="shared" si="29"/>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DB55" s="282"/>
      <c r="DC55" s="282"/>
      <c r="DD55" s="282"/>
      <c r="DE55" s="282"/>
      <c r="DF55" s="282"/>
      <c r="DG55" s="282"/>
      <c r="DH55" s="174" t="str">
        <f t="shared" si="30"/>
        <v>Alto</v>
      </c>
      <c r="DI55" s="174" t="str">
        <f t="shared" si="31"/>
        <v>Alto</v>
      </c>
      <c r="DK55" s="170" t="e">
        <f>SUM(LEN(#REF!)-LEN(SUBSTITUTE(#REF!,"- Preventivo","")))/LEN("- Preventivo")</f>
        <v>#REF!</v>
      </c>
      <c r="DL55" s="170" t="e">
        <f t="shared" si="32"/>
        <v>#REF!</v>
      </c>
      <c r="DM55" s="170" t="e">
        <f>SUM(LEN(#REF!)-LEN(SUBSTITUTE(#REF!,"- Detectivo","")))/LEN("- Detectivo")</f>
        <v>#REF!</v>
      </c>
      <c r="DN55" s="170" t="e">
        <f t="shared" si="33"/>
        <v>#REF!</v>
      </c>
      <c r="DO55" s="170" t="e">
        <f>SUM(LEN(#REF!)-LEN(SUBSTITUTE(#REF!,"- Correctivo","")))/LEN("- Correctivo")</f>
        <v>#REF!</v>
      </c>
      <c r="DP55" s="170" t="e">
        <f t="shared" si="34"/>
        <v>#REF!</v>
      </c>
      <c r="DQ55" s="170" t="e">
        <f t="shared" si="19"/>
        <v>#REF!</v>
      </c>
      <c r="DR55" s="170" t="e">
        <f t="shared" si="35"/>
        <v>#REF!</v>
      </c>
      <c r="DS55" s="170" t="e">
        <f>SUM(LEN(#REF!)-LEN(SUBSTITUTE(#REF!,"- Documentado","")))/LEN("- Documentado")</f>
        <v>#REF!</v>
      </c>
      <c r="DT55" s="170" t="e">
        <f>SUM(LEN(#REF!)-LEN(SUBSTITUTE(#REF!,"- Documentado","")))/LEN("- Documentado")</f>
        <v>#REF!</v>
      </c>
      <c r="DU55" s="170" t="e">
        <f t="shared" si="36"/>
        <v>#REF!</v>
      </c>
      <c r="DV55" s="170" t="e">
        <f>SUM(LEN(#REF!)-LEN(SUBSTITUTE(#REF!,"- Continua","")))/LEN("- Continua")</f>
        <v>#REF!</v>
      </c>
      <c r="DW55" s="170" t="e">
        <f>SUM(LEN(#REF!)-LEN(SUBSTITUTE(#REF!,"- Continua","")))/LEN("- Continua")</f>
        <v>#REF!</v>
      </c>
      <c r="DX55" s="170" t="e">
        <f t="shared" si="37"/>
        <v>#REF!</v>
      </c>
      <c r="DY55" s="170" t="e">
        <f>SUM(LEN(#REF!)-LEN(SUBSTITUTE(#REF!,"- Con registro","")))/LEN("- Con registro")</f>
        <v>#REF!</v>
      </c>
      <c r="DZ55" s="170" t="e">
        <f>SUM(LEN(#REF!)-LEN(SUBSTITUTE(#REF!,"- Con registro","")))/LEN("- Con registro")</f>
        <v>#REF!</v>
      </c>
      <c r="EA55" s="170" t="e">
        <f t="shared" si="38"/>
        <v>#REF!</v>
      </c>
      <c r="EB55" s="173" t="e">
        <f t="shared" si="20"/>
        <v>#REF!</v>
      </c>
      <c r="EC55" s="173" t="e">
        <f t="shared" si="21"/>
        <v>#REF!</v>
      </c>
      <c r="ED55" s="215" t="e">
        <f t="shared" si="22"/>
        <v>#REF!</v>
      </c>
      <c r="EE55" s="283" t="e">
        <f t="shared" si="23"/>
        <v>#REF!</v>
      </c>
      <c r="EF55" s="283"/>
      <c r="EG55" s="283"/>
      <c r="EH55" s="283"/>
      <c r="EI55" s="283"/>
      <c r="EJ55" s="283"/>
      <c r="EK55" s="283"/>
      <c r="EL55" s="283"/>
      <c r="EM55" s="283"/>
      <c r="EN55" s="283"/>
      <c r="EP55" s="201">
        <f t="shared" si="24"/>
        <v>45273</v>
      </c>
      <c r="EQ55" s="202">
        <f t="shared" si="25"/>
        <v>45320</v>
      </c>
      <c r="ER55" s="170" t="str">
        <f t="shared" si="26"/>
        <v>Riesgos</v>
      </c>
      <c r="ES55" s="170" t="str">
        <f t="shared" si="39"/>
        <v>ID_-: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v>
      </c>
      <c r="ET55" s="170" t="str">
        <f t="shared" si="40"/>
        <v>Ajuste en 
Establecimiento de controles
Tratamiento del riesgo en el Mapa de riesgos de Gestión del Talento Humano</v>
      </c>
      <c r="EU55" s="170" t="str">
        <f t="shared" si="41"/>
        <v>Solicitud de cambio realizada y aprobada por la Dirección de Talento Humano a través del Aplicativo DARUMA</v>
      </c>
    </row>
    <row r="56" spans="1:151" ht="399.95" customHeight="1" x14ac:dyDescent="0.2">
      <c r="A56" s="206" t="s">
        <v>559</v>
      </c>
      <c r="B56" s="185" t="s">
        <v>1416</v>
      </c>
      <c r="C56" s="185" t="s">
        <v>1417</v>
      </c>
      <c r="D56" s="206" t="s">
        <v>197</v>
      </c>
      <c r="E56" s="207" t="s">
        <v>537</v>
      </c>
      <c r="F56" s="185" t="s">
        <v>1463</v>
      </c>
      <c r="G56" s="207" t="s">
        <v>782</v>
      </c>
      <c r="H56" s="207" t="s">
        <v>782</v>
      </c>
      <c r="I56" s="176" t="s">
        <v>1464</v>
      </c>
      <c r="J56" s="206" t="s">
        <v>63</v>
      </c>
      <c r="K56" s="207" t="s">
        <v>338</v>
      </c>
      <c r="L56" s="185" t="s">
        <v>246</v>
      </c>
      <c r="M56" s="191" t="s">
        <v>1465</v>
      </c>
      <c r="N56" s="185" t="s">
        <v>1452</v>
      </c>
      <c r="O56" s="185" t="s">
        <v>1466</v>
      </c>
      <c r="P56" s="185" t="s">
        <v>1423</v>
      </c>
      <c r="Q56" s="185" t="s">
        <v>332</v>
      </c>
      <c r="R56" s="185" t="s">
        <v>339</v>
      </c>
      <c r="S56" s="185" t="s">
        <v>598</v>
      </c>
      <c r="T56" s="185" t="s">
        <v>821</v>
      </c>
      <c r="U56" s="208" t="s">
        <v>316</v>
      </c>
      <c r="V56" s="209">
        <v>0.2</v>
      </c>
      <c r="W56" s="208" t="s">
        <v>77</v>
      </c>
      <c r="X56" s="209">
        <v>0.8</v>
      </c>
      <c r="Y56" s="66" t="s">
        <v>272</v>
      </c>
      <c r="Z56" s="185" t="s">
        <v>1454</v>
      </c>
      <c r="AA56" s="208" t="s">
        <v>316</v>
      </c>
      <c r="AB56" s="213">
        <v>1.8143999999999997E-2</v>
      </c>
      <c r="AC56" s="208" t="s">
        <v>77</v>
      </c>
      <c r="AD56" s="213">
        <v>0.8</v>
      </c>
      <c r="AE56" s="66" t="s">
        <v>272</v>
      </c>
      <c r="AF56" s="185" t="s">
        <v>1455</v>
      </c>
      <c r="AG56" s="206" t="s">
        <v>340</v>
      </c>
      <c r="AH56" s="210" t="s">
        <v>1467</v>
      </c>
      <c r="AI56" s="210" t="s">
        <v>1468</v>
      </c>
      <c r="AJ56" s="210" t="s">
        <v>782</v>
      </c>
      <c r="AK56" s="210" t="s">
        <v>782</v>
      </c>
      <c r="AL56" s="214" t="s">
        <v>1469</v>
      </c>
      <c r="AM56" s="210" t="s">
        <v>874</v>
      </c>
      <c r="AN56" s="185" t="s">
        <v>1470</v>
      </c>
      <c r="AO56" s="185" t="s">
        <v>1471</v>
      </c>
      <c r="AP56" s="185" t="s">
        <v>1472</v>
      </c>
      <c r="AQ56" s="186">
        <v>45273</v>
      </c>
      <c r="AR56" s="187" t="s">
        <v>830</v>
      </c>
      <c r="AS56" s="188" t="s">
        <v>1473</v>
      </c>
      <c r="AT56" s="189"/>
      <c r="AU56" s="190"/>
      <c r="AV56" s="191"/>
      <c r="AW56" s="189"/>
      <c r="AX56" s="187"/>
      <c r="AY56" s="188"/>
      <c r="AZ56" s="189"/>
      <c r="BA56" s="190"/>
      <c r="BB56" s="191"/>
      <c r="BC56" s="189"/>
      <c r="BD56" s="187"/>
      <c r="BE56" s="188"/>
      <c r="BF56" s="189"/>
      <c r="BG56" s="190"/>
      <c r="BH56" s="191"/>
      <c r="BI56" s="189"/>
      <c r="BJ56" s="187"/>
      <c r="BK56" s="188"/>
      <c r="BL56" s="189"/>
      <c r="BM56" s="190"/>
      <c r="BN56" s="191"/>
      <c r="BO56" s="189"/>
      <c r="BP56" s="187"/>
      <c r="BQ56" s="188"/>
      <c r="BR56" s="189"/>
      <c r="BS56" s="190"/>
      <c r="BT56" s="191"/>
      <c r="BU56" s="189"/>
      <c r="BV56" s="187"/>
      <c r="BW56" s="188"/>
      <c r="BX56" s="189"/>
      <c r="BY56" s="190"/>
      <c r="BZ56" s="192"/>
      <c r="CA56" s="2">
        <f t="shared" si="27"/>
        <v>33</v>
      </c>
      <c r="CB56" s="51" t="s">
        <v>712</v>
      </c>
      <c r="CC56" s="51" t="s">
        <v>713</v>
      </c>
      <c r="CD56" s="51" t="s">
        <v>617</v>
      </c>
      <c r="CE56" s="51" t="s">
        <v>632</v>
      </c>
      <c r="CF56" s="51" t="s">
        <v>605</v>
      </c>
      <c r="CG56" s="51" t="s">
        <v>605</v>
      </c>
      <c r="CH56" s="51" t="s">
        <v>627</v>
      </c>
      <c r="CI56" s="51" t="s">
        <v>605</v>
      </c>
      <c r="CJ56" s="51" t="s">
        <v>632</v>
      </c>
      <c r="CK56" s="51"/>
      <c r="CL56" s="51" t="s">
        <v>632</v>
      </c>
      <c r="CM56" s="51" t="s">
        <v>638</v>
      </c>
      <c r="CN56" s="51" t="s">
        <v>632</v>
      </c>
      <c r="CO56" s="51" t="s">
        <v>632</v>
      </c>
      <c r="CP56" s="51" t="s">
        <v>632</v>
      </c>
      <c r="CQ56" s="51" t="s">
        <v>632</v>
      </c>
      <c r="CR56" s="51" t="s">
        <v>671</v>
      </c>
      <c r="CS56" s="51" t="s">
        <v>632</v>
      </c>
      <c r="CT56" s="51"/>
      <c r="CU56" s="51"/>
      <c r="CV56" s="51"/>
      <c r="CW56" s="51"/>
      <c r="CX56" s="51" t="s">
        <v>632</v>
      </c>
      <c r="CZ56" s="174" t="str">
        <f t="shared" si="28"/>
        <v>Corrupción</v>
      </c>
      <c r="DA56" s="282" t="str">
        <f t="shared" si="29"/>
        <v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DB56" s="282"/>
      <c r="DC56" s="282"/>
      <c r="DD56" s="282"/>
      <c r="DE56" s="282"/>
      <c r="DF56" s="282"/>
      <c r="DG56" s="282"/>
      <c r="DH56" s="174" t="str">
        <f t="shared" si="30"/>
        <v>Alto</v>
      </c>
      <c r="DI56" s="174" t="str">
        <f t="shared" si="31"/>
        <v>Alto</v>
      </c>
      <c r="DK56" s="170" t="e">
        <f>SUM(LEN(#REF!)-LEN(SUBSTITUTE(#REF!,"- Preventivo","")))/LEN("- Preventivo")</f>
        <v>#REF!</v>
      </c>
      <c r="DL56" s="170" t="e">
        <f t="shared" si="32"/>
        <v>#REF!</v>
      </c>
      <c r="DM56" s="170" t="e">
        <f>SUM(LEN(#REF!)-LEN(SUBSTITUTE(#REF!,"- Detectivo","")))/LEN("- Detectivo")</f>
        <v>#REF!</v>
      </c>
      <c r="DN56" s="170" t="e">
        <f t="shared" si="33"/>
        <v>#REF!</v>
      </c>
      <c r="DO56" s="170" t="e">
        <f>SUM(LEN(#REF!)-LEN(SUBSTITUTE(#REF!,"- Correctivo","")))/LEN("- Correctivo")</f>
        <v>#REF!</v>
      </c>
      <c r="DP56" s="170" t="e">
        <f t="shared" si="34"/>
        <v>#REF!</v>
      </c>
      <c r="DQ56" s="170" t="e">
        <f t="shared" si="19"/>
        <v>#REF!</v>
      </c>
      <c r="DR56" s="170" t="e">
        <f t="shared" si="35"/>
        <v>#REF!</v>
      </c>
      <c r="DS56" s="170" t="e">
        <f>SUM(LEN(#REF!)-LEN(SUBSTITUTE(#REF!,"- Documentado","")))/LEN("- Documentado")</f>
        <v>#REF!</v>
      </c>
      <c r="DT56" s="170" t="e">
        <f>SUM(LEN(#REF!)-LEN(SUBSTITUTE(#REF!,"- Documentado","")))/LEN("- Documentado")</f>
        <v>#REF!</v>
      </c>
      <c r="DU56" s="170" t="e">
        <f t="shared" si="36"/>
        <v>#REF!</v>
      </c>
      <c r="DV56" s="170" t="e">
        <f>SUM(LEN(#REF!)-LEN(SUBSTITUTE(#REF!,"- Continua","")))/LEN("- Continua")</f>
        <v>#REF!</v>
      </c>
      <c r="DW56" s="170" t="e">
        <f>SUM(LEN(#REF!)-LEN(SUBSTITUTE(#REF!,"- Continua","")))/LEN("- Continua")</f>
        <v>#REF!</v>
      </c>
      <c r="DX56" s="170" t="e">
        <f t="shared" si="37"/>
        <v>#REF!</v>
      </c>
      <c r="DY56" s="170" t="e">
        <f>SUM(LEN(#REF!)-LEN(SUBSTITUTE(#REF!,"- Con registro","")))/LEN("- Con registro")</f>
        <v>#REF!</v>
      </c>
      <c r="DZ56" s="170" t="e">
        <f>SUM(LEN(#REF!)-LEN(SUBSTITUTE(#REF!,"- Con registro","")))/LEN("- Con registro")</f>
        <v>#REF!</v>
      </c>
      <c r="EA56" s="170" t="e">
        <f t="shared" si="38"/>
        <v>#REF!</v>
      </c>
      <c r="EB56" s="173" t="e">
        <f t="shared" si="20"/>
        <v>#REF!</v>
      </c>
      <c r="EC56" s="173" t="e">
        <f t="shared" si="21"/>
        <v>#REF!</v>
      </c>
      <c r="ED56" s="215" t="e">
        <f t="shared" si="22"/>
        <v>#REF!</v>
      </c>
      <c r="EE56" s="283" t="e">
        <f t="shared" si="23"/>
        <v>#REF!</v>
      </c>
      <c r="EF56" s="283"/>
      <c r="EG56" s="283"/>
      <c r="EH56" s="283"/>
      <c r="EI56" s="283"/>
      <c r="EJ56" s="283"/>
      <c r="EK56" s="283"/>
      <c r="EL56" s="283"/>
      <c r="EM56" s="283"/>
      <c r="EN56" s="283"/>
      <c r="EP56" s="201">
        <f t="shared" si="24"/>
        <v>45273</v>
      </c>
      <c r="EQ56" s="202">
        <f t="shared" si="25"/>
        <v>45320</v>
      </c>
      <c r="ER56" s="170" t="str">
        <f t="shared" si="26"/>
        <v>Riesgos</v>
      </c>
      <c r="ES56" s="170" t="str">
        <f t="shared" si="39"/>
        <v xml:space="preserve">ID_-: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v>
      </c>
      <c r="ET56" s="170" t="str">
        <f t="shared" si="40"/>
        <v>Ajuste en 
Establecimiento de controles
Tratamiento del riesgo en el Mapa de riesgos de Gestión del Talento Humano</v>
      </c>
      <c r="EU56" s="170" t="str">
        <f t="shared" si="41"/>
        <v>Solicitud de cambio realizada y aprobada por la Dirección de Talento Humano a través del Aplicativo DARUMA</v>
      </c>
    </row>
    <row r="57" spans="1:151" ht="399.95" customHeight="1" x14ac:dyDescent="0.2">
      <c r="A57" s="206" t="s">
        <v>559</v>
      </c>
      <c r="B57" s="185" t="s">
        <v>1416</v>
      </c>
      <c r="C57" s="185" t="s">
        <v>1417</v>
      </c>
      <c r="D57" s="206" t="s">
        <v>197</v>
      </c>
      <c r="E57" s="207" t="s">
        <v>537</v>
      </c>
      <c r="F57" s="185" t="s">
        <v>1474</v>
      </c>
      <c r="G57" s="207" t="s">
        <v>782</v>
      </c>
      <c r="H57" s="207" t="s">
        <v>782</v>
      </c>
      <c r="I57" s="176" t="s">
        <v>1475</v>
      </c>
      <c r="J57" s="206" t="s">
        <v>35</v>
      </c>
      <c r="K57" s="207" t="s">
        <v>341</v>
      </c>
      <c r="L57" s="185" t="s">
        <v>246</v>
      </c>
      <c r="M57" s="191" t="s">
        <v>1476</v>
      </c>
      <c r="N57" s="185" t="s">
        <v>1477</v>
      </c>
      <c r="O57" s="185" t="s">
        <v>1478</v>
      </c>
      <c r="P57" s="185" t="s">
        <v>344</v>
      </c>
      <c r="Q57" s="185" t="s">
        <v>332</v>
      </c>
      <c r="R57" s="185" t="s">
        <v>339</v>
      </c>
      <c r="S57" s="185" t="s">
        <v>598</v>
      </c>
      <c r="T57" s="185" t="s">
        <v>821</v>
      </c>
      <c r="U57" s="208" t="s">
        <v>314</v>
      </c>
      <c r="V57" s="209">
        <v>0.4</v>
      </c>
      <c r="W57" s="208" t="s">
        <v>121</v>
      </c>
      <c r="X57" s="209">
        <v>0.4</v>
      </c>
      <c r="Y57" s="66" t="s">
        <v>84</v>
      </c>
      <c r="Z57" s="185" t="s">
        <v>1479</v>
      </c>
      <c r="AA57" s="208" t="s">
        <v>316</v>
      </c>
      <c r="AB57" s="213">
        <v>4.2335999999999999E-2</v>
      </c>
      <c r="AC57" s="208" t="s">
        <v>121</v>
      </c>
      <c r="AD57" s="213">
        <v>0.22500000000000003</v>
      </c>
      <c r="AE57" s="66" t="s">
        <v>271</v>
      </c>
      <c r="AF57" s="185" t="s">
        <v>1425</v>
      </c>
      <c r="AG57" s="206" t="s">
        <v>335</v>
      </c>
      <c r="AH57" s="185" t="s">
        <v>822</v>
      </c>
      <c r="AI57" s="185" t="s">
        <v>822</v>
      </c>
      <c r="AJ57" s="185" t="s">
        <v>822</v>
      </c>
      <c r="AK57" s="185" t="s">
        <v>782</v>
      </c>
      <c r="AL57" s="185" t="s">
        <v>822</v>
      </c>
      <c r="AM57" s="185" t="s">
        <v>822</v>
      </c>
      <c r="AN57" s="185" t="s">
        <v>1480</v>
      </c>
      <c r="AO57" s="185" t="s">
        <v>1481</v>
      </c>
      <c r="AP57" s="185" t="s">
        <v>1482</v>
      </c>
      <c r="AQ57" s="186">
        <v>45273</v>
      </c>
      <c r="AR57" s="187" t="s">
        <v>1483</v>
      </c>
      <c r="AS57" s="188" t="s">
        <v>1484</v>
      </c>
      <c r="AT57" s="189"/>
      <c r="AU57" s="190"/>
      <c r="AV57" s="191"/>
      <c r="AW57" s="189"/>
      <c r="AX57" s="187"/>
      <c r="AY57" s="188"/>
      <c r="AZ57" s="189"/>
      <c r="BA57" s="190"/>
      <c r="BB57" s="191"/>
      <c r="BC57" s="189"/>
      <c r="BD57" s="187"/>
      <c r="BE57" s="188"/>
      <c r="BF57" s="189"/>
      <c r="BG57" s="190"/>
      <c r="BH57" s="191"/>
      <c r="BI57" s="189"/>
      <c r="BJ57" s="187"/>
      <c r="BK57" s="188"/>
      <c r="BL57" s="189"/>
      <c r="BM57" s="190"/>
      <c r="BN57" s="191"/>
      <c r="BO57" s="189"/>
      <c r="BP57" s="187"/>
      <c r="BQ57" s="188"/>
      <c r="BR57" s="189"/>
      <c r="BS57" s="190"/>
      <c r="BT57" s="191"/>
      <c r="BU57" s="189"/>
      <c r="BV57" s="187"/>
      <c r="BW57" s="188"/>
      <c r="BX57" s="189"/>
      <c r="BY57" s="190"/>
      <c r="BZ57" s="192"/>
      <c r="CA57" s="2">
        <f t="shared" si="27"/>
        <v>33</v>
      </c>
      <c r="CB57" s="51" t="s">
        <v>712</v>
      </c>
      <c r="CC57" s="51" t="s">
        <v>713</v>
      </c>
      <c r="CD57" s="51" t="s">
        <v>617</v>
      </c>
      <c r="CE57" s="51" t="s">
        <v>632</v>
      </c>
      <c r="CF57" s="51" t="s">
        <v>605</v>
      </c>
      <c r="CG57" s="51" t="s">
        <v>605</v>
      </c>
      <c r="CH57" s="51" t="s">
        <v>627</v>
      </c>
      <c r="CI57" s="51" t="s">
        <v>605</v>
      </c>
      <c r="CJ57" s="51" t="s">
        <v>632</v>
      </c>
      <c r="CK57" s="51"/>
      <c r="CL57" s="51" t="s">
        <v>632</v>
      </c>
      <c r="CM57" s="51" t="s">
        <v>632</v>
      </c>
      <c r="CN57" s="51" t="s">
        <v>632</v>
      </c>
      <c r="CO57" s="51" t="s">
        <v>632</v>
      </c>
      <c r="CP57" s="51" t="s">
        <v>632</v>
      </c>
      <c r="CQ57" s="51" t="s">
        <v>632</v>
      </c>
      <c r="CR57" s="51" t="s">
        <v>672</v>
      </c>
      <c r="CS57" s="51" t="s">
        <v>632</v>
      </c>
      <c r="CT57" s="51" t="s">
        <v>632</v>
      </c>
      <c r="CU57" s="51" t="s">
        <v>632</v>
      </c>
      <c r="CV57" s="51" t="s">
        <v>632</v>
      </c>
      <c r="CW57" s="51" t="s">
        <v>632</v>
      </c>
      <c r="CX57" s="51" t="s">
        <v>632</v>
      </c>
      <c r="CZ57" s="174" t="str">
        <f t="shared" si="28"/>
        <v>Gestión de procesos</v>
      </c>
      <c r="DA57" s="282" t="str">
        <f t="shared" si="29"/>
        <v>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DB57" s="282"/>
      <c r="DC57" s="282"/>
      <c r="DD57" s="282"/>
      <c r="DE57" s="282"/>
      <c r="DF57" s="282"/>
      <c r="DG57" s="282"/>
      <c r="DH57" s="174" t="str">
        <f t="shared" si="30"/>
        <v>Moderado</v>
      </c>
      <c r="DI57" s="174" t="str">
        <f t="shared" si="31"/>
        <v>Bajo</v>
      </c>
      <c r="DK57" s="170" t="e">
        <f>SUM(LEN(#REF!)-LEN(SUBSTITUTE(#REF!,"- Preventivo","")))/LEN("- Preventivo")</f>
        <v>#REF!</v>
      </c>
      <c r="DL57" s="170" t="e">
        <f t="shared" si="32"/>
        <v>#REF!</v>
      </c>
      <c r="DM57" s="170" t="e">
        <f>SUM(LEN(#REF!)-LEN(SUBSTITUTE(#REF!,"- Detectivo","")))/LEN("- Detectivo")</f>
        <v>#REF!</v>
      </c>
      <c r="DN57" s="170" t="e">
        <f t="shared" si="33"/>
        <v>#REF!</v>
      </c>
      <c r="DO57" s="170" t="e">
        <f>SUM(LEN(#REF!)-LEN(SUBSTITUTE(#REF!,"- Correctivo","")))/LEN("- Correctivo")</f>
        <v>#REF!</v>
      </c>
      <c r="DP57" s="170" t="e">
        <f t="shared" si="34"/>
        <v>#REF!</v>
      </c>
      <c r="DQ57" s="170" t="e">
        <f t="shared" si="19"/>
        <v>#REF!</v>
      </c>
      <c r="DR57" s="170" t="e">
        <f t="shared" si="35"/>
        <v>#REF!</v>
      </c>
      <c r="DS57" s="170" t="e">
        <f>SUM(LEN(#REF!)-LEN(SUBSTITUTE(#REF!,"- Documentado","")))/LEN("- Documentado")</f>
        <v>#REF!</v>
      </c>
      <c r="DT57" s="170" t="e">
        <f>SUM(LEN(#REF!)-LEN(SUBSTITUTE(#REF!,"- Documentado","")))/LEN("- Documentado")</f>
        <v>#REF!</v>
      </c>
      <c r="DU57" s="170" t="e">
        <f t="shared" si="36"/>
        <v>#REF!</v>
      </c>
      <c r="DV57" s="170" t="e">
        <f>SUM(LEN(#REF!)-LEN(SUBSTITUTE(#REF!,"- Continua","")))/LEN("- Continua")</f>
        <v>#REF!</v>
      </c>
      <c r="DW57" s="170" t="e">
        <f>SUM(LEN(#REF!)-LEN(SUBSTITUTE(#REF!,"- Continua","")))/LEN("- Continua")</f>
        <v>#REF!</v>
      </c>
      <c r="DX57" s="170" t="e">
        <f t="shared" si="37"/>
        <v>#REF!</v>
      </c>
      <c r="DY57" s="170" t="e">
        <f>SUM(LEN(#REF!)-LEN(SUBSTITUTE(#REF!,"- Con registro","")))/LEN("- Con registro")</f>
        <v>#REF!</v>
      </c>
      <c r="DZ57" s="170" t="e">
        <f>SUM(LEN(#REF!)-LEN(SUBSTITUTE(#REF!,"- Con registro","")))/LEN("- Con registro")</f>
        <v>#REF!</v>
      </c>
      <c r="EA57" s="170" t="e">
        <f t="shared" si="38"/>
        <v>#REF!</v>
      </c>
      <c r="EB57" s="173" t="e">
        <f t="shared" si="20"/>
        <v>#REF!</v>
      </c>
      <c r="EC57" s="173" t="e">
        <f t="shared" si="21"/>
        <v>#REF!</v>
      </c>
      <c r="ED57" s="215" t="e">
        <f t="shared" si="22"/>
        <v>#REF!</v>
      </c>
      <c r="EE57" s="283" t="e">
        <f t="shared" si="23"/>
        <v>#REF!</v>
      </c>
      <c r="EF57" s="283"/>
      <c r="EG57" s="283"/>
      <c r="EH57" s="283"/>
      <c r="EI57" s="283"/>
      <c r="EJ57" s="283"/>
      <c r="EK57" s="283"/>
      <c r="EL57" s="283"/>
      <c r="EM57" s="283"/>
      <c r="EN57" s="283"/>
      <c r="EP57" s="201">
        <f t="shared" si="24"/>
        <v>45273</v>
      </c>
      <c r="EQ57" s="202">
        <f t="shared" si="25"/>
        <v>45320</v>
      </c>
      <c r="ER57" s="170" t="str">
        <f t="shared" si="26"/>
        <v>Riesgos</v>
      </c>
      <c r="ES57" s="170" t="str">
        <f t="shared" si="39"/>
        <v>ID_-: Posibilidad de afectación económica (o presupuestal) por multas y sanciones de ente(s) regulador(es) y/o fallos judiciales a favor de los(as) servidores(as), debido a incumplimiento legal en la implementación de los estándares mínimos del Sistema de Gestión de Seguridad y Salud en el Trabajo.</v>
      </c>
      <c r="ET57" s="170" t="str">
        <f t="shared" si="40"/>
        <v>Ajuste en 
Establecimiento de controles
Evaluación de controles
 en el Mapa de riesgos de Gestión del Talento Humano</v>
      </c>
      <c r="EU57" s="170" t="str">
        <f t="shared" si="41"/>
        <v>Solicitud de cambio realizada y aprobada por la Dirección de Talento Humano a través del Aplicativo DARUMA</v>
      </c>
    </row>
    <row r="58" spans="1:151" ht="399.95" customHeight="1" x14ac:dyDescent="0.2">
      <c r="A58" s="206" t="s">
        <v>559</v>
      </c>
      <c r="B58" s="185" t="s">
        <v>1416</v>
      </c>
      <c r="C58" s="185" t="s">
        <v>1417</v>
      </c>
      <c r="D58" s="206" t="s">
        <v>197</v>
      </c>
      <c r="E58" s="207" t="s">
        <v>537</v>
      </c>
      <c r="F58" s="185" t="s">
        <v>1485</v>
      </c>
      <c r="G58" s="207" t="s">
        <v>782</v>
      </c>
      <c r="H58" s="207" t="s">
        <v>782</v>
      </c>
      <c r="I58" s="176" t="s">
        <v>1486</v>
      </c>
      <c r="J58" s="206" t="s">
        <v>35</v>
      </c>
      <c r="K58" s="207" t="s">
        <v>341</v>
      </c>
      <c r="L58" s="185" t="s">
        <v>246</v>
      </c>
      <c r="M58" s="191" t="s">
        <v>1487</v>
      </c>
      <c r="N58" s="210" t="s">
        <v>1477</v>
      </c>
      <c r="O58" s="185" t="s">
        <v>1488</v>
      </c>
      <c r="P58" s="185" t="s">
        <v>1423</v>
      </c>
      <c r="Q58" s="185" t="s">
        <v>332</v>
      </c>
      <c r="R58" s="185" t="s">
        <v>339</v>
      </c>
      <c r="S58" s="185" t="s">
        <v>598</v>
      </c>
      <c r="T58" s="185" t="s">
        <v>821</v>
      </c>
      <c r="U58" s="208" t="s">
        <v>314</v>
      </c>
      <c r="V58" s="209">
        <v>0.4</v>
      </c>
      <c r="W58" s="208" t="s">
        <v>121</v>
      </c>
      <c r="X58" s="209">
        <v>0.4</v>
      </c>
      <c r="Y58" s="66" t="s">
        <v>84</v>
      </c>
      <c r="Z58" s="185" t="s">
        <v>1489</v>
      </c>
      <c r="AA58" s="208" t="s">
        <v>316</v>
      </c>
      <c r="AB58" s="213">
        <v>0.16799999999999998</v>
      </c>
      <c r="AC58" s="208" t="s">
        <v>121</v>
      </c>
      <c r="AD58" s="213">
        <v>0.22500000000000003</v>
      </c>
      <c r="AE58" s="66" t="s">
        <v>271</v>
      </c>
      <c r="AF58" s="185" t="s">
        <v>1490</v>
      </c>
      <c r="AG58" s="206" t="s">
        <v>335</v>
      </c>
      <c r="AH58" s="185" t="s">
        <v>822</v>
      </c>
      <c r="AI58" s="185" t="s">
        <v>822</v>
      </c>
      <c r="AJ58" s="185" t="s">
        <v>822</v>
      </c>
      <c r="AK58" s="185" t="s">
        <v>782</v>
      </c>
      <c r="AL58" s="185" t="s">
        <v>822</v>
      </c>
      <c r="AM58" s="185" t="s">
        <v>822</v>
      </c>
      <c r="AN58" s="185" t="s">
        <v>1491</v>
      </c>
      <c r="AO58" s="185" t="s">
        <v>1492</v>
      </c>
      <c r="AP58" s="185" t="s">
        <v>1493</v>
      </c>
      <c r="AQ58" s="186">
        <v>45273</v>
      </c>
      <c r="AR58" s="187" t="s">
        <v>823</v>
      </c>
      <c r="AS58" s="188" t="s">
        <v>1494</v>
      </c>
      <c r="AT58" s="189"/>
      <c r="AU58" s="190"/>
      <c r="AV58" s="191"/>
      <c r="AW58" s="189"/>
      <c r="AX58" s="187"/>
      <c r="AY58" s="188"/>
      <c r="AZ58" s="189"/>
      <c r="BA58" s="190"/>
      <c r="BB58" s="191"/>
      <c r="BC58" s="189"/>
      <c r="BD58" s="187"/>
      <c r="BE58" s="188"/>
      <c r="BF58" s="189"/>
      <c r="BG58" s="190"/>
      <c r="BH58" s="191"/>
      <c r="BI58" s="189"/>
      <c r="BJ58" s="187"/>
      <c r="BK58" s="188"/>
      <c r="BL58" s="189"/>
      <c r="BM58" s="190"/>
      <c r="BN58" s="191"/>
      <c r="BO58" s="189"/>
      <c r="BP58" s="187"/>
      <c r="BQ58" s="188"/>
      <c r="BR58" s="189"/>
      <c r="BS58" s="190"/>
      <c r="BT58" s="191"/>
      <c r="BU58" s="189"/>
      <c r="BV58" s="187"/>
      <c r="BW58" s="188"/>
      <c r="BX58" s="189"/>
      <c r="BY58" s="190"/>
      <c r="BZ58" s="192"/>
      <c r="CA58" s="2">
        <f t="shared" si="27"/>
        <v>33</v>
      </c>
      <c r="CB58" s="51" t="s">
        <v>712</v>
      </c>
      <c r="CC58" s="51" t="s">
        <v>713</v>
      </c>
      <c r="CD58" s="51" t="s">
        <v>617</v>
      </c>
      <c r="CE58" s="51" t="s">
        <v>632</v>
      </c>
      <c r="CF58" s="51" t="s">
        <v>605</v>
      </c>
      <c r="CG58" s="51" t="s">
        <v>605</v>
      </c>
      <c r="CH58" s="51" t="s">
        <v>627</v>
      </c>
      <c r="CI58" s="51" t="s">
        <v>605</v>
      </c>
      <c r="CJ58" s="51" t="s">
        <v>632</v>
      </c>
      <c r="CK58" s="51"/>
      <c r="CL58" s="51" t="s">
        <v>632</v>
      </c>
      <c r="CM58" s="51" t="s">
        <v>632</v>
      </c>
      <c r="CN58" s="51" t="s">
        <v>632</v>
      </c>
      <c r="CO58" s="51" t="s">
        <v>632</v>
      </c>
      <c r="CP58" s="51" t="s">
        <v>632</v>
      </c>
      <c r="CQ58" s="51" t="s">
        <v>632</v>
      </c>
      <c r="CR58" s="51" t="s">
        <v>673</v>
      </c>
      <c r="CS58" s="51" t="s">
        <v>632</v>
      </c>
      <c r="CT58" s="51" t="s">
        <v>632</v>
      </c>
      <c r="CU58" s="51" t="s">
        <v>632</v>
      </c>
      <c r="CV58" s="51" t="s">
        <v>632</v>
      </c>
      <c r="CW58" s="51" t="s">
        <v>632</v>
      </c>
      <c r="CX58" s="51" t="s">
        <v>632</v>
      </c>
      <c r="CZ58" s="174" t="str">
        <f t="shared" si="28"/>
        <v>Gestión de procesos</v>
      </c>
      <c r="DA58" s="282" t="str">
        <f t="shared" si="29"/>
        <v>Posibilidad de afectación reputacional por pérdida de confianza por parte de los/as trabajadores/as y las organizaciones sindicales, debido a incumplimiento parcial de compromisos durante la ejecución de la estrategia para la atención individual y colectivas de trabajo</v>
      </c>
      <c r="DB58" s="282"/>
      <c r="DC58" s="282"/>
      <c r="DD58" s="282"/>
      <c r="DE58" s="282"/>
      <c r="DF58" s="282"/>
      <c r="DG58" s="282"/>
      <c r="DH58" s="174" t="str">
        <f t="shared" si="30"/>
        <v>Moderado</v>
      </c>
      <c r="DI58" s="174" t="str">
        <f t="shared" si="31"/>
        <v>Bajo</v>
      </c>
      <c r="DK58" s="170" t="e">
        <f>SUM(LEN(#REF!)-LEN(SUBSTITUTE(#REF!,"- Preventivo","")))/LEN("- Preventivo")</f>
        <v>#REF!</v>
      </c>
      <c r="DL58" s="170" t="e">
        <f t="shared" si="32"/>
        <v>#REF!</v>
      </c>
      <c r="DM58" s="170" t="e">
        <f>SUM(LEN(#REF!)-LEN(SUBSTITUTE(#REF!,"- Detectivo","")))/LEN("- Detectivo")</f>
        <v>#REF!</v>
      </c>
      <c r="DN58" s="170" t="e">
        <f t="shared" si="33"/>
        <v>#REF!</v>
      </c>
      <c r="DO58" s="170" t="e">
        <f>SUM(LEN(#REF!)-LEN(SUBSTITUTE(#REF!,"- Correctivo","")))/LEN("- Correctivo")</f>
        <v>#REF!</v>
      </c>
      <c r="DP58" s="170" t="e">
        <f t="shared" si="34"/>
        <v>#REF!</v>
      </c>
      <c r="DQ58" s="170" t="e">
        <f t="shared" si="19"/>
        <v>#REF!</v>
      </c>
      <c r="DR58" s="170" t="e">
        <f t="shared" si="35"/>
        <v>#REF!</v>
      </c>
      <c r="DS58" s="170" t="e">
        <f>SUM(LEN(#REF!)-LEN(SUBSTITUTE(#REF!,"- Documentado","")))/LEN("- Documentado")</f>
        <v>#REF!</v>
      </c>
      <c r="DT58" s="170" t="e">
        <f>SUM(LEN(#REF!)-LEN(SUBSTITUTE(#REF!,"- Documentado","")))/LEN("- Documentado")</f>
        <v>#REF!</v>
      </c>
      <c r="DU58" s="170" t="e">
        <f t="shared" si="36"/>
        <v>#REF!</v>
      </c>
      <c r="DV58" s="170" t="e">
        <f>SUM(LEN(#REF!)-LEN(SUBSTITUTE(#REF!,"- Continua","")))/LEN("- Continua")</f>
        <v>#REF!</v>
      </c>
      <c r="DW58" s="170" t="e">
        <f>SUM(LEN(#REF!)-LEN(SUBSTITUTE(#REF!,"- Continua","")))/LEN("- Continua")</f>
        <v>#REF!</v>
      </c>
      <c r="DX58" s="170" t="e">
        <f t="shared" si="37"/>
        <v>#REF!</v>
      </c>
      <c r="DY58" s="170" t="e">
        <f>SUM(LEN(#REF!)-LEN(SUBSTITUTE(#REF!,"- Con registro","")))/LEN("- Con registro")</f>
        <v>#REF!</v>
      </c>
      <c r="DZ58" s="170" t="e">
        <f>SUM(LEN(#REF!)-LEN(SUBSTITUTE(#REF!,"- Con registro","")))/LEN("- Con registro")</f>
        <v>#REF!</v>
      </c>
      <c r="EA58" s="170" t="e">
        <f t="shared" si="38"/>
        <v>#REF!</v>
      </c>
      <c r="EB58" s="173" t="e">
        <f t="shared" si="20"/>
        <v>#REF!</v>
      </c>
      <c r="EC58" s="173" t="e">
        <f t="shared" si="21"/>
        <v>#REF!</v>
      </c>
      <c r="ED58" s="215" t="e">
        <f t="shared" si="22"/>
        <v>#REF!</v>
      </c>
      <c r="EE58" s="283" t="e">
        <f t="shared" si="23"/>
        <v>#REF!</v>
      </c>
      <c r="EF58" s="283"/>
      <c r="EG58" s="283"/>
      <c r="EH58" s="283"/>
      <c r="EI58" s="283"/>
      <c r="EJ58" s="283"/>
      <c r="EK58" s="283"/>
      <c r="EL58" s="283"/>
      <c r="EM58" s="283"/>
      <c r="EN58" s="283"/>
      <c r="EP58" s="201">
        <f t="shared" si="24"/>
        <v>45273</v>
      </c>
      <c r="EQ58" s="202">
        <f t="shared" si="25"/>
        <v>45320</v>
      </c>
      <c r="ER58" s="170" t="str">
        <f t="shared" si="26"/>
        <v>Riesgos</v>
      </c>
      <c r="ES58" s="170" t="str">
        <f t="shared" si="39"/>
        <v>ID_-: Posibilidad de afectación reputacional por pérdida de confianza por parte de los/as trabajadores/as y las organizaciones sindicales, debido a incumplimiento parcial de compromisos durante la ejecución de la estrategia para la atención individual y colectivas de trabajo</v>
      </c>
      <c r="ET58" s="170" t="str">
        <f t="shared" si="40"/>
        <v>Ajuste en 
Análisis antes de controles
Establecimiento de controles
 en el Mapa de riesgos de Gestión del Talento Humano</v>
      </c>
      <c r="EU58" s="170" t="str">
        <f t="shared" si="41"/>
        <v>Solicitud de cambio realizada y aprobada por la Dirección de Talento Humano a través del Aplicativo DARUMA</v>
      </c>
    </row>
    <row r="59" spans="1:151" ht="399.95" customHeight="1" x14ac:dyDescent="0.2">
      <c r="A59" s="206" t="s">
        <v>559</v>
      </c>
      <c r="B59" s="185" t="s">
        <v>1416</v>
      </c>
      <c r="C59" s="185" t="s">
        <v>1417</v>
      </c>
      <c r="D59" s="206" t="s">
        <v>197</v>
      </c>
      <c r="E59" s="207" t="s">
        <v>537</v>
      </c>
      <c r="F59" s="185" t="s">
        <v>1495</v>
      </c>
      <c r="G59" s="207" t="s">
        <v>782</v>
      </c>
      <c r="H59" s="207" t="s">
        <v>782</v>
      </c>
      <c r="I59" s="176" t="s">
        <v>1496</v>
      </c>
      <c r="J59" s="206" t="s">
        <v>35</v>
      </c>
      <c r="K59" s="207" t="s">
        <v>341</v>
      </c>
      <c r="L59" s="185" t="s">
        <v>246</v>
      </c>
      <c r="M59" s="191" t="s">
        <v>1497</v>
      </c>
      <c r="N59" s="185" t="s">
        <v>1477</v>
      </c>
      <c r="O59" s="185" t="s">
        <v>1498</v>
      </c>
      <c r="P59" s="185" t="s">
        <v>1423</v>
      </c>
      <c r="Q59" s="185" t="s">
        <v>332</v>
      </c>
      <c r="R59" s="185" t="s">
        <v>339</v>
      </c>
      <c r="S59" s="185" t="s">
        <v>598</v>
      </c>
      <c r="T59" s="185" t="s">
        <v>821</v>
      </c>
      <c r="U59" s="208" t="s">
        <v>314</v>
      </c>
      <c r="V59" s="209">
        <v>0.4</v>
      </c>
      <c r="W59" s="208" t="s">
        <v>121</v>
      </c>
      <c r="X59" s="209">
        <v>0.4</v>
      </c>
      <c r="Y59" s="66" t="s">
        <v>84</v>
      </c>
      <c r="Z59" s="185" t="s">
        <v>1499</v>
      </c>
      <c r="AA59" s="208" t="s">
        <v>316</v>
      </c>
      <c r="AB59" s="213">
        <v>0.11759999999999998</v>
      </c>
      <c r="AC59" s="208" t="s">
        <v>121</v>
      </c>
      <c r="AD59" s="213">
        <v>0.22500000000000003</v>
      </c>
      <c r="AE59" s="66" t="s">
        <v>271</v>
      </c>
      <c r="AF59" s="185" t="s">
        <v>1425</v>
      </c>
      <c r="AG59" s="206" t="s">
        <v>335</v>
      </c>
      <c r="AH59" s="185" t="s">
        <v>822</v>
      </c>
      <c r="AI59" s="185" t="s">
        <v>822</v>
      </c>
      <c r="AJ59" s="185" t="s">
        <v>822</v>
      </c>
      <c r="AK59" s="185" t="s">
        <v>782</v>
      </c>
      <c r="AL59" s="185" t="s">
        <v>822</v>
      </c>
      <c r="AM59" s="185" t="s">
        <v>822</v>
      </c>
      <c r="AN59" s="185" t="s">
        <v>1500</v>
      </c>
      <c r="AO59" s="185" t="s">
        <v>1501</v>
      </c>
      <c r="AP59" s="185" t="s">
        <v>1502</v>
      </c>
      <c r="AQ59" s="186">
        <v>45273</v>
      </c>
      <c r="AR59" s="187" t="s">
        <v>1119</v>
      </c>
      <c r="AS59" s="188" t="s">
        <v>1503</v>
      </c>
      <c r="AT59" s="189"/>
      <c r="AU59" s="190"/>
      <c r="AV59" s="191"/>
      <c r="AW59" s="189"/>
      <c r="AX59" s="187"/>
      <c r="AY59" s="188"/>
      <c r="AZ59" s="189"/>
      <c r="BA59" s="190"/>
      <c r="BB59" s="191"/>
      <c r="BC59" s="189"/>
      <c r="BD59" s="187"/>
      <c r="BE59" s="188"/>
      <c r="BF59" s="189"/>
      <c r="BG59" s="190"/>
      <c r="BH59" s="191"/>
      <c r="BI59" s="189"/>
      <c r="BJ59" s="187"/>
      <c r="BK59" s="188"/>
      <c r="BL59" s="189"/>
      <c r="BM59" s="190"/>
      <c r="BN59" s="191"/>
      <c r="BO59" s="189"/>
      <c r="BP59" s="187"/>
      <c r="BQ59" s="188"/>
      <c r="BR59" s="189"/>
      <c r="BS59" s="190"/>
      <c r="BT59" s="191"/>
      <c r="BU59" s="189"/>
      <c r="BV59" s="187"/>
      <c r="BW59" s="188"/>
      <c r="BX59" s="189"/>
      <c r="BY59" s="190"/>
      <c r="BZ59" s="192"/>
      <c r="CA59" s="2">
        <f t="shared" si="27"/>
        <v>33</v>
      </c>
      <c r="CB59" s="51" t="s">
        <v>712</v>
      </c>
      <c r="CC59" s="51" t="s">
        <v>713</v>
      </c>
      <c r="CD59" s="51" t="s">
        <v>617</v>
      </c>
      <c r="CE59" s="51" t="s">
        <v>632</v>
      </c>
      <c r="CF59" s="51" t="s">
        <v>605</v>
      </c>
      <c r="CG59" s="51" t="s">
        <v>605</v>
      </c>
      <c r="CH59" s="51" t="s">
        <v>627</v>
      </c>
      <c r="CI59" s="51" t="s">
        <v>605</v>
      </c>
      <c r="CJ59" s="51" t="s">
        <v>632</v>
      </c>
      <c r="CK59" s="51"/>
      <c r="CL59" s="51" t="s">
        <v>632</v>
      </c>
      <c r="CM59" s="51" t="s">
        <v>632</v>
      </c>
      <c r="CN59" s="51" t="s">
        <v>632</v>
      </c>
      <c r="CO59" s="51" t="s">
        <v>632</v>
      </c>
      <c r="CP59" s="51" t="s">
        <v>632</v>
      </c>
      <c r="CQ59" s="51" t="s">
        <v>632</v>
      </c>
      <c r="CR59" s="51" t="s">
        <v>674</v>
      </c>
      <c r="CS59" s="51" t="s">
        <v>632</v>
      </c>
      <c r="CT59" s="51" t="s">
        <v>632</v>
      </c>
      <c r="CU59" s="51" t="s">
        <v>632</v>
      </c>
      <c r="CV59" s="51" t="s">
        <v>632</v>
      </c>
      <c r="CW59" s="51" t="s">
        <v>632</v>
      </c>
      <c r="CX59" s="51" t="s">
        <v>632</v>
      </c>
      <c r="CZ59" s="174" t="str">
        <f t="shared" si="28"/>
        <v>Gestión de procesos</v>
      </c>
      <c r="DA59" s="282" t="str">
        <f t="shared" si="29"/>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DB59" s="282"/>
      <c r="DC59" s="282"/>
      <c r="DD59" s="282"/>
      <c r="DE59" s="282"/>
      <c r="DF59" s="282"/>
      <c r="DG59" s="282"/>
      <c r="DH59" s="174" t="str">
        <f t="shared" si="30"/>
        <v>Moderado</v>
      </c>
      <c r="DI59" s="174" t="str">
        <f t="shared" si="31"/>
        <v>Bajo</v>
      </c>
      <c r="DK59" s="170" t="e">
        <f>SUM(LEN(#REF!)-LEN(SUBSTITUTE(#REF!,"- Preventivo","")))/LEN("- Preventivo")</f>
        <v>#REF!</v>
      </c>
      <c r="DL59" s="170" t="e">
        <f t="shared" si="32"/>
        <v>#REF!</v>
      </c>
      <c r="DM59" s="170" t="e">
        <f>SUM(LEN(#REF!)-LEN(SUBSTITUTE(#REF!,"- Detectivo","")))/LEN("- Detectivo")</f>
        <v>#REF!</v>
      </c>
      <c r="DN59" s="170" t="e">
        <f t="shared" si="33"/>
        <v>#REF!</v>
      </c>
      <c r="DO59" s="170" t="e">
        <f>SUM(LEN(#REF!)-LEN(SUBSTITUTE(#REF!,"- Correctivo","")))/LEN("- Correctivo")</f>
        <v>#REF!</v>
      </c>
      <c r="DP59" s="170" t="e">
        <f t="shared" si="34"/>
        <v>#REF!</v>
      </c>
      <c r="DQ59" s="170" t="e">
        <f t="shared" si="19"/>
        <v>#REF!</v>
      </c>
      <c r="DR59" s="170" t="e">
        <f t="shared" si="35"/>
        <v>#REF!</v>
      </c>
      <c r="DS59" s="170" t="e">
        <f>SUM(LEN(#REF!)-LEN(SUBSTITUTE(#REF!,"- Documentado","")))/LEN("- Documentado")</f>
        <v>#REF!</v>
      </c>
      <c r="DT59" s="170" t="e">
        <f>SUM(LEN(#REF!)-LEN(SUBSTITUTE(#REF!,"- Documentado","")))/LEN("- Documentado")</f>
        <v>#REF!</v>
      </c>
      <c r="DU59" s="170" t="e">
        <f t="shared" si="36"/>
        <v>#REF!</v>
      </c>
      <c r="DV59" s="170" t="e">
        <f>SUM(LEN(#REF!)-LEN(SUBSTITUTE(#REF!,"- Continua","")))/LEN("- Continua")</f>
        <v>#REF!</v>
      </c>
      <c r="DW59" s="170" t="e">
        <f>SUM(LEN(#REF!)-LEN(SUBSTITUTE(#REF!,"- Continua","")))/LEN("- Continua")</f>
        <v>#REF!</v>
      </c>
      <c r="DX59" s="170" t="e">
        <f t="shared" si="37"/>
        <v>#REF!</v>
      </c>
      <c r="DY59" s="170" t="e">
        <f>SUM(LEN(#REF!)-LEN(SUBSTITUTE(#REF!,"- Con registro","")))/LEN("- Con registro")</f>
        <v>#REF!</v>
      </c>
      <c r="DZ59" s="170" t="e">
        <f>SUM(LEN(#REF!)-LEN(SUBSTITUTE(#REF!,"- Con registro","")))/LEN("- Con registro")</f>
        <v>#REF!</v>
      </c>
      <c r="EA59" s="170" t="e">
        <f t="shared" si="38"/>
        <v>#REF!</v>
      </c>
      <c r="EB59" s="173" t="e">
        <f t="shared" si="20"/>
        <v>#REF!</v>
      </c>
      <c r="EC59" s="173" t="e">
        <f t="shared" si="21"/>
        <v>#REF!</v>
      </c>
      <c r="ED59" s="215" t="e">
        <f t="shared" si="22"/>
        <v>#REF!</v>
      </c>
      <c r="EE59" s="283" t="e">
        <f t="shared" si="23"/>
        <v>#REF!</v>
      </c>
      <c r="EF59" s="283"/>
      <c r="EG59" s="283"/>
      <c r="EH59" s="283"/>
      <c r="EI59" s="283"/>
      <c r="EJ59" s="283"/>
      <c r="EK59" s="283"/>
      <c r="EL59" s="283"/>
      <c r="EM59" s="283"/>
      <c r="EN59" s="283"/>
      <c r="EP59" s="201">
        <f t="shared" si="24"/>
        <v>45273</v>
      </c>
      <c r="EQ59" s="202">
        <f t="shared" si="25"/>
        <v>45320</v>
      </c>
      <c r="ER59" s="170" t="str">
        <f t="shared" si="26"/>
        <v>Riesgos</v>
      </c>
      <c r="ES59" s="170" t="str">
        <f t="shared" si="39"/>
        <v>ID_-: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v>
      </c>
      <c r="ET59" s="170" t="str">
        <f t="shared" si="40"/>
        <v>Ajuste en 
Análisis antes de controles
Establecimiento de controles
Evaluación de controles
 en el Mapa de riesgos de Gestión del Talento Humano</v>
      </c>
      <c r="EU59" s="170" t="str">
        <f t="shared" si="41"/>
        <v>Solicitud de cambio realizada y aprobada por la Dirección de Talento Humano a través del Aplicativo DARUMA</v>
      </c>
    </row>
    <row r="60" spans="1:151" ht="399.95" customHeight="1" x14ac:dyDescent="0.2">
      <c r="A60" s="206" t="s">
        <v>559</v>
      </c>
      <c r="B60" s="185" t="s">
        <v>1416</v>
      </c>
      <c r="C60" s="185" t="s">
        <v>1417</v>
      </c>
      <c r="D60" s="206" t="s">
        <v>197</v>
      </c>
      <c r="E60" s="207" t="s">
        <v>537</v>
      </c>
      <c r="F60" s="185" t="s">
        <v>1474</v>
      </c>
      <c r="G60" s="207" t="s">
        <v>782</v>
      </c>
      <c r="H60" s="207" t="s">
        <v>782</v>
      </c>
      <c r="I60" s="176" t="s">
        <v>1504</v>
      </c>
      <c r="J60" s="206" t="s">
        <v>63</v>
      </c>
      <c r="K60" s="207" t="s">
        <v>338</v>
      </c>
      <c r="L60" s="185" t="s">
        <v>246</v>
      </c>
      <c r="M60" s="191" t="s">
        <v>1505</v>
      </c>
      <c r="N60" s="185" t="s">
        <v>1452</v>
      </c>
      <c r="O60" s="185" t="s">
        <v>1506</v>
      </c>
      <c r="P60" s="185" t="s">
        <v>344</v>
      </c>
      <c r="Q60" s="185" t="s">
        <v>332</v>
      </c>
      <c r="R60" s="185" t="s">
        <v>339</v>
      </c>
      <c r="S60" s="185" t="s">
        <v>598</v>
      </c>
      <c r="T60" s="185" t="s">
        <v>821</v>
      </c>
      <c r="U60" s="208" t="s">
        <v>316</v>
      </c>
      <c r="V60" s="209">
        <v>0.2</v>
      </c>
      <c r="W60" s="208" t="s">
        <v>77</v>
      </c>
      <c r="X60" s="209">
        <v>0.8</v>
      </c>
      <c r="Y60" s="66" t="s">
        <v>272</v>
      </c>
      <c r="Z60" s="185" t="s">
        <v>388</v>
      </c>
      <c r="AA60" s="208" t="s">
        <v>316</v>
      </c>
      <c r="AB60" s="213">
        <v>5.8799999999999991E-2</v>
      </c>
      <c r="AC60" s="208" t="s">
        <v>77</v>
      </c>
      <c r="AD60" s="213">
        <v>0.8</v>
      </c>
      <c r="AE60" s="66" t="s">
        <v>272</v>
      </c>
      <c r="AF60" s="185" t="s">
        <v>1455</v>
      </c>
      <c r="AG60" s="206" t="s">
        <v>340</v>
      </c>
      <c r="AH60" s="210" t="s">
        <v>1507</v>
      </c>
      <c r="AI60" s="210" t="s">
        <v>1508</v>
      </c>
      <c r="AJ60" s="210" t="s">
        <v>782</v>
      </c>
      <c r="AK60" s="210" t="s">
        <v>782</v>
      </c>
      <c r="AL60" s="210" t="s">
        <v>1469</v>
      </c>
      <c r="AM60" s="210" t="s">
        <v>874</v>
      </c>
      <c r="AN60" s="185" t="s">
        <v>1509</v>
      </c>
      <c r="AO60" s="185" t="s">
        <v>1510</v>
      </c>
      <c r="AP60" s="185" t="s">
        <v>1511</v>
      </c>
      <c r="AQ60" s="186">
        <v>45273</v>
      </c>
      <c r="AR60" s="187" t="s">
        <v>830</v>
      </c>
      <c r="AS60" s="188" t="s">
        <v>1473</v>
      </c>
      <c r="AT60" s="189"/>
      <c r="AU60" s="190"/>
      <c r="AV60" s="191"/>
      <c r="AW60" s="189"/>
      <c r="AX60" s="187"/>
      <c r="AY60" s="188"/>
      <c r="AZ60" s="189"/>
      <c r="BA60" s="190"/>
      <c r="BB60" s="191"/>
      <c r="BC60" s="189"/>
      <c r="BD60" s="187"/>
      <c r="BE60" s="188"/>
      <c r="BF60" s="189"/>
      <c r="BG60" s="190"/>
      <c r="BH60" s="191"/>
      <c r="BI60" s="189"/>
      <c r="BJ60" s="187"/>
      <c r="BK60" s="188"/>
      <c r="BL60" s="189"/>
      <c r="BM60" s="190"/>
      <c r="BN60" s="191"/>
      <c r="BO60" s="189"/>
      <c r="BP60" s="187"/>
      <c r="BQ60" s="188"/>
      <c r="BR60" s="189"/>
      <c r="BS60" s="190"/>
      <c r="BT60" s="191"/>
      <c r="BU60" s="189"/>
      <c r="BV60" s="187"/>
      <c r="BW60" s="188"/>
      <c r="BX60" s="189"/>
      <c r="BY60" s="190"/>
      <c r="BZ60" s="192"/>
      <c r="CA60" s="2">
        <f t="shared" si="27"/>
        <v>33</v>
      </c>
      <c r="CB60" s="51" t="s">
        <v>712</v>
      </c>
      <c r="CC60" s="51" t="s">
        <v>713</v>
      </c>
      <c r="CD60" s="51" t="s">
        <v>617</v>
      </c>
      <c r="CE60" s="51" t="s">
        <v>632</v>
      </c>
      <c r="CF60" s="51" t="s">
        <v>605</v>
      </c>
      <c r="CG60" s="51" t="s">
        <v>605</v>
      </c>
      <c r="CH60" s="51" t="s">
        <v>627</v>
      </c>
      <c r="CI60" s="51" t="s">
        <v>605</v>
      </c>
      <c r="CJ60" s="51" t="s">
        <v>632</v>
      </c>
      <c r="CK60" s="51"/>
      <c r="CL60" s="51" t="s">
        <v>632</v>
      </c>
      <c r="CM60" s="51" t="s">
        <v>638</v>
      </c>
      <c r="CN60" s="51" t="s">
        <v>632</v>
      </c>
      <c r="CO60" s="51" t="s">
        <v>632</v>
      </c>
      <c r="CP60" s="51" t="s">
        <v>632</v>
      </c>
      <c r="CQ60" s="51" t="s">
        <v>632</v>
      </c>
      <c r="CR60" s="51" t="s">
        <v>675</v>
      </c>
      <c r="CS60" s="51" t="s">
        <v>632</v>
      </c>
      <c r="CT60" s="51"/>
      <c r="CU60" s="51"/>
      <c r="CV60" s="51"/>
      <c r="CW60" s="51"/>
      <c r="CX60" s="51" t="s">
        <v>632</v>
      </c>
      <c r="CZ60" s="174" t="str">
        <f t="shared" si="28"/>
        <v>Corrupción</v>
      </c>
      <c r="DA60" s="282" t="str">
        <f t="shared" si="29"/>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DB60" s="282"/>
      <c r="DC60" s="282"/>
      <c r="DD60" s="282"/>
      <c r="DE60" s="282"/>
      <c r="DF60" s="282"/>
      <c r="DG60" s="282"/>
      <c r="DH60" s="174" t="str">
        <f t="shared" si="30"/>
        <v>Alto</v>
      </c>
      <c r="DI60" s="174" t="str">
        <f t="shared" si="31"/>
        <v>Alto</v>
      </c>
      <c r="DK60" s="170" t="e">
        <f>SUM(LEN(#REF!)-LEN(SUBSTITUTE(#REF!,"- Preventivo","")))/LEN("- Preventivo")</f>
        <v>#REF!</v>
      </c>
      <c r="DL60" s="170" t="e">
        <f t="shared" si="32"/>
        <v>#REF!</v>
      </c>
      <c r="DM60" s="170" t="e">
        <f>SUM(LEN(#REF!)-LEN(SUBSTITUTE(#REF!,"- Detectivo","")))/LEN("- Detectivo")</f>
        <v>#REF!</v>
      </c>
      <c r="DN60" s="170" t="e">
        <f t="shared" si="33"/>
        <v>#REF!</v>
      </c>
      <c r="DO60" s="170" t="e">
        <f>SUM(LEN(#REF!)-LEN(SUBSTITUTE(#REF!,"- Correctivo","")))/LEN("- Correctivo")</f>
        <v>#REF!</v>
      </c>
      <c r="DP60" s="170" t="e">
        <f t="shared" si="34"/>
        <v>#REF!</v>
      </c>
      <c r="DQ60" s="170" t="e">
        <f t="shared" si="19"/>
        <v>#REF!</v>
      </c>
      <c r="DR60" s="170" t="e">
        <f t="shared" si="35"/>
        <v>#REF!</v>
      </c>
      <c r="DS60" s="170" t="e">
        <f>SUM(LEN(#REF!)-LEN(SUBSTITUTE(#REF!,"- Documentado","")))/LEN("- Documentado")</f>
        <v>#REF!</v>
      </c>
      <c r="DT60" s="170" t="e">
        <f>SUM(LEN(#REF!)-LEN(SUBSTITUTE(#REF!,"- Documentado","")))/LEN("- Documentado")</f>
        <v>#REF!</v>
      </c>
      <c r="DU60" s="170" t="e">
        <f t="shared" si="36"/>
        <v>#REF!</v>
      </c>
      <c r="DV60" s="170" t="e">
        <f>SUM(LEN(#REF!)-LEN(SUBSTITUTE(#REF!,"- Continua","")))/LEN("- Continua")</f>
        <v>#REF!</v>
      </c>
      <c r="DW60" s="170" t="e">
        <f>SUM(LEN(#REF!)-LEN(SUBSTITUTE(#REF!,"- Continua","")))/LEN("- Continua")</f>
        <v>#REF!</v>
      </c>
      <c r="DX60" s="170" t="e">
        <f t="shared" si="37"/>
        <v>#REF!</v>
      </c>
      <c r="DY60" s="170" t="e">
        <f>SUM(LEN(#REF!)-LEN(SUBSTITUTE(#REF!,"- Con registro","")))/LEN("- Con registro")</f>
        <v>#REF!</v>
      </c>
      <c r="DZ60" s="170" t="e">
        <f>SUM(LEN(#REF!)-LEN(SUBSTITUTE(#REF!,"- Con registro","")))/LEN("- Con registro")</f>
        <v>#REF!</v>
      </c>
      <c r="EA60" s="170" t="e">
        <f t="shared" si="38"/>
        <v>#REF!</v>
      </c>
      <c r="EB60" s="173" t="e">
        <f t="shared" si="20"/>
        <v>#REF!</v>
      </c>
      <c r="EC60" s="173" t="e">
        <f t="shared" si="21"/>
        <v>#REF!</v>
      </c>
      <c r="ED60" s="215" t="e">
        <f t="shared" si="22"/>
        <v>#REF!</v>
      </c>
      <c r="EE60" s="283" t="e">
        <f t="shared" si="23"/>
        <v>#REF!</v>
      </c>
      <c r="EF60" s="283"/>
      <c r="EG60" s="283"/>
      <c r="EH60" s="283"/>
      <c r="EI60" s="283"/>
      <c r="EJ60" s="283"/>
      <c r="EK60" s="283"/>
      <c r="EL60" s="283"/>
      <c r="EM60" s="283"/>
      <c r="EN60" s="283"/>
      <c r="EP60" s="201">
        <f t="shared" si="24"/>
        <v>45273</v>
      </c>
      <c r="EQ60" s="202">
        <f t="shared" si="25"/>
        <v>45320</v>
      </c>
      <c r="ER60" s="170" t="str">
        <f t="shared" si="26"/>
        <v>Riesgos</v>
      </c>
      <c r="ES60" s="170" t="str">
        <f t="shared" si="39"/>
        <v>ID_-: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v>
      </c>
      <c r="ET60" s="170" t="str">
        <f t="shared" si="40"/>
        <v>Ajuste en 
Establecimiento de controles
Tratamiento del riesgo en el Mapa de riesgos de Gestión del Talento Humano</v>
      </c>
      <c r="EU60" s="170" t="str">
        <f t="shared" si="41"/>
        <v>Solicitud de cambio realizada y aprobada por la Dirección de Talento Humano a través del Aplicativo DARUMA</v>
      </c>
    </row>
    <row r="61" spans="1:151" ht="399.95" customHeight="1" x14ac:dyDescent="0.2">
      <c r="A61" s="206" t="s">
        <v>560</v>
      </c>
      <c r="B61" s="185" t="s">
        <v>561</v>
      </c>
      <c r="C61" s="185" t="s">
        <v>1094</v>
      </c>
      <c r="D61" s="206" t="s">
        <v>108</v>
      </c>
      <c r="E61" s="207" t="s">
        <v>90</v>
      </c>
      <c r="F61" s="185" t="s">
        <v>1095</v>
      </c>
      <c r="G61" s="207" t="s">
        <v>782</v>
      </c>
      <c r="H61" s="207" t="s">
        <v>782</v>
      </c>
      <c r="I61" s="176" t="s">
        <v>1096</v>
      </c>
      <c r="J61" s="206" t="s">
        <v>35</v>
      </c>
      <c r="K61" s="207" t="s">
        <v>341</v>
      </c>
      <c r="L61" s="185" t="s">
        <v>324</v>
      </c>
      <c r="M61" s="191" t="s">
        <v>1097</v>
      </c>
      <c r="N61" s="185" t="s">
        <v>342</v>
      </c>
      <c r="O61" s="185" t="s">
        <v>343</v>
      </c>
      <c r="P61" s="185" t="s">
        <v>344</v>
      </c>
      <c r="Q61" s="185" t="s">
        <v>332</v>
      </c>
      <c r="R61" s="185" t="s">
        <v>345</v>
      </c>
      <c r="S61" s="185" t="s">
        <v>598</v>
      </c>
      <c r="T61" s="185" t="s">
        <v>821</v>
      </c>
      <c r="U61" s="208" t="s">
        <v>314</v>
      </c>
      <c r="V61" s="209">
        <v>0.4</v>
      </c>
      <c r="W61" s="208" t="s">
        <v>121</v>
      </c>
      <c r="X61" s="209">
        <v>0.4</v>
      </c>
      <c r="Y61" s="66" t="s">
        <v>84</v>
      </c>
      <c r="Z61" s="185" t="s">
        <v>1098</v>
      </c>
      <c r="AA61" s="208" t="s">
        <v>316</v>
      </c>
      <c r="AB61" s="213">
        <v>6.0479999999999999E-2</v>
      </c>
      <c r="AC61" s="208" t="s">
        <v>315</v>
      </c>
      <c r="AD61" s="213">
        <v>0.12656250000000002</v>
      </c>
      <c r="AE61" s="66" t="s">
        <v>271</v>
      </c>
      <c r="AF61" s="185" t="s">
        <v>346</v>
      </c>
      <c r="AG61" s="206" t="s">
        <v>335</v>
      </c>
      <c r="AH61" s="185" t="s">
        <v>822</v>
      </c>
      <c r="AI61" s="185" t="s">
        <v>822</v>
      </c>
      <c r="AJ61" s="185" t="s">
        <v>782</v>
      </c>
      <c r="AK61" s="185" t="s">
        <v>782</v>
      </c>
      <c r="AL61" s="185" t="s">
        <v>822</v>
      </c>
      <c r="AM61" s="185" t="s">
        <v>822</v>
      </c>
      <c r="AN61" s="185" t="s">
        <v>1099</v>
      </c>
      <c r="AO61" s="185" t="s">
        <v>1100</v>
      </c>
      <c r="AP61" s="185" t="s">
        <v>1101</v>
      </c>
      <c r="AQ61" s="186">
        <v>45261</v>
      </c>
      <c r="AR61" s="187" t="s">
        <v>823</v>
      </c>
      <c r="AS61" s="188" t="s">
        <v>1102</v>
      </c>
      <c r="AT61" s="189"/>
      <c r="AU61" s="190"/>
      <c r="AV61" s="191"/>
      <c r="AW61" s="189"/>
      <c r="AX61" s="187"/>
      <c r="AY61" s="188"/>
      <c r="AZ61" s="189"/>
      <c r="BA61" s="190"/>
      <c r="BB61" s="191"/>
      <c r="BC61" s="189"/>
      <c r="BD61" s="187"/>
      <c r="BE61" s="188"/>
      <c r="BF61" s="189"/>
      <c r="BG61" s="190"/>
      <c r="BH61" s="191"/>
      <c r="BI61" s="189"/>
      <c r="BJ61" s="187"/>
      <c r="BK61" s="188"/>
      <c r="BL61" s="189"/>
      <c r="BM61" s="190"/>
      <c r="BN61" s="191"/>
      <c r="BO61" s="189"/>
      <c r="BP61" s="187"/>
      <c r="BQ61" s="188"/>
      <c r="BR61" s="189"/>
      <c r="BS61" s="190"/>
      <c r="BT61" s="191"/>
      <c r="BU61" s="189"/>
      <c r="BV61" s="187"/>
      <c r="BW61" s="188"/>
      <c r="BX61" s="189"/>
      <c r="BY61" s="190"/>
      <c r="BZ61" s="192"/>
      <c r="CA61" s="2">
        <f t="shared" si="27"/>
        <v>33</v>
      </c>
      <c r="CB61" s="51" t="s">
        <v>722</v>
      </c>
      <c r="CC61" s="51" t="s">
        <v>723</v>
      </c>
      <c r="CD61" s="51" t="s">
        <v>618</v>
      </c>
      <c r="CE61" s="51" t="s">
        <v>607</v>
      </c>
      <c r="CF61" s="51" t="s">
        <v>605</v>
      </c>
      <c r="CG61" s="51" t="s">
        <v>605</v>
      </c>
      <c r="CH61" s="51" t="s">
        <v>628</v>
      </c>
      <c r="CI61" s="51" t="s">
        <v>605</v>
      </c>
      <c r="CJ61" s="51" t="s">
        <v>632</v>
      </c>
      <c r="CK61" s="51"/>
      <c r="CL61" s="51" t="s">
        <v>632</v>
      </c>
      <c r="CM61" s="51" t="s">
        <v>632</v>
      </c>
      <c r="CN61" s="51" t="s">
        <v>632</v>
      </c>
      <c r="CO61" s="51" t="s">
        <v>632</v>
      </c>
      <c r="CP61" s="51" t="s">
        <v>632</v>
      </c>
      <c r="CQ61" s="51" t="s">
        <v>632</v>
      </c>
      <c r="CR61" s="51" t="s">
        <v>676</v>
      </c>
      <c r="CS61" s="51" t="s">
        <v>632</v>
      </c>
      <c r="CT61" s="51" t="s">
        <v>632</v>
      </c>
      <c r="CU61" s="51" t="s">
        <v>632</v>
      </c>
      <c r="CV61" s="51" t="s">
        <v>632</v>
      </c>
      <c r="CW61" s="51" t="s">
        <v>632</v>
      </c>
      <c r="CX61" s="51" t="s">
        <v>632</v>
      </c>
      <c r="CZ61" s="174" t="str">
        <f t="shared" si="28"/>
        <v>Gestión de procesos</v>
      </c>
      <c r="DA61" s="282" t="str">
        <f t="shared" si="29"/>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v>
      </c>
      <c r="DB61" s="282"/>
      <c r="DC61" s="282"/>
      <c r="DD61" s="282"/>
      <c r="DE61" s="282"/>
      <c r="DF61" s="282"/>
      <c r="DG61" s="282"/>
      <c r="DH61" s="174" t="str">
        <f t="shared" si="30"/>
        <v>Moderado</v>
      </c>
      <c r="DI61" s="174" t="str">
        <f t="shared" si="31"/>
        <v>Bajo</v>
      </c>
      <c r="DK61" s="170" t="e">
        <f>SUM(LEN(#REF!)-LEN(SUBSTITUTE(#REF!,"- Preventivo","")))/LEN("- Preventivo")</f>
        <v>#REF!</v>
      </c>
      <c r="DL61" s="170" t="e">
        <f t="shared" si="32"/>
        <v>#REF!</v>
      </c>
      <c r="DM61" s="170" t="e">
        <f>SUM(LEN(#REF!)-LEN(SUBSTITUTE(#REF!,"- Detectivo","")))/LEN("- Detectivo")</f>
        <v>#REF!</v>
      </c>
      <c r="DN61" s="170" t="e">
        <f t="shared" si="33"/>
        <v>#REF!</v>
      </c>
      <c r="DO61" s="170" t="e">
        <f>SUM(LEN(#REF!)-LEN(SUBSTITUTE(#REF!,"- Correctivo","")))/LEN("- Correctivo")</f>
        <v>#REF!</v>
      </c>
      <c r="DP61" s="170" t="e">
        <f t="shared" si="34"/>
        <v>#REF!</v>
      </c>
      <c r="DQ61" s="170" t="e">
        <f t="shared" si="19"/>
        <v>#REF!</v>
      </c>
      <c r="DR61" s="170" t="e">
        <f t="shared" si="35"/>
        <v>#REF!</v>
      </c>
      <c r="DS61" s="170" t="e">
        <f>SUM(LEN(#REF!)-LEN(SUBSTITUTE(#REF!,"- Documentado","")))/LEN("- Documentado")</f>
        <v>#REF!</v>
      </c>
      <c r="DT61" s="170" t="e">
        <f>SUM(LEN(#REF!)-LEN(SUBSTITUTE(#REF!,"- Documentado","")))/LEN("- Documentado")</f>
        <v>#REF!</v>
      </c>
      <c r="DU61" s="170" t="e">
        <f t="shared" si="36"/>
        <v>#REF!</v>
      </c>
      <c r="DV61" s="170" t="e">
        <f>SUM(LEN(#REF!)-LEN(SUBSTITUTE(#REF!,"- Continua","")))/LEN("- Continua")</f>
        <v>#REF!</v>
      </c>
      <c r="DW61" s="170" t="e">
        <f>SUM(LEN(#REF!)-LEN(SUBSTITUTE(#REF!,"- Continua","")))/LEN("- Continua")</f>
        <v>#REF!</v>
      </c>
      <c r="DX61" s="170" t="e">
        <f t="shared" si="37"/>
        <v>#REF!</v>
      </c>
      <c r="DY61" s="170" t="e">
        <f>SUM(LEN(#REF!)-LEN(SUBSTITUTE(#REF!,"- Con registro","")))/LEN("- Con registro")</f>
        <v>#REF!</v>
      </c>
      <c r="DZ61" s="170" t="e">
        <f>SUM(LEN(#REF!)-LEN(SUBSTITUTE(#REF!,"- Con registro","")))/LEN("- Con registro")</f>
        <v>#REF!</v>
      </c>
      <c r="EA61" s="170" t="e">
        <f t="shared" si="38"/>
        <v>#REF!</v>
      </c>
      <c r="EB61" s="173" t="e">
        <f t="shared" si="20"/>
        <v>#REF!</v>
      </c>
      <c r="EC61" s="173" t="e">
        <f t="shared" si="21"/>
        <v>#REF!</v>
      </c>
      <c r="ED61" s="215" t="e">
        <f t="shared" si="22"/>
        <v>#REF!</v>
      </c>
      <c r="EE61" s="283" t="e">
        <f t="shared" si="23"/>
        <v>#REF!</v>
      </c>
      <c r="EF61" s="283"/>
      <c r="EG61" s="283"/>
      <c r="EH61" s="283"/>
      <c r="EI61" s="283"/>
      <c r="EJ61" s="283"/>
      <c r="EK61" s="283"/>
      <c r="EL61" s="283"/>
      <c r="EM61" s="283"/>
      <c r="EN61" s="283"/>
      <c r="EP61" s="201">
        <f t="shared" si="24"/>
        <v>45261</v>
      </c>
      <c r="EQ61" s="202">
        <f t="shared" si="25"/>
        <v>45320</v>
      </c>
      <c r="ER61" s="170" t="str">
        <f t="shared" si="26"/>
        <v>Riesgos</v>
      </c>
      <c r="ES61" s="170" t="str">
        <f t="shared" si="39"/>
        <v>ID_-: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v>
      </c>
      <c r="ET61" s="170" t="str">
        <f t="shared" si="40"/>
        <v>Ajuste en 
Análisis antes de controles
Establecimiento de controles
 en el Mapa de riesgos de Gestión Estratégica de Comunicación e Información</v>
      </c>
      <c r="EU61" s="170" t="str">
        <f t="shared" si="41"/>
        <v>Solicitud de cambio realizada y aprobada por la Oficina Consejería de Comunicaciones a través del Aplicativo DARUMA</v>
      </c>
    </row>
    <row r="62" spans="1:151" ht="399.95" customHeight="1" x14ac:dyDescent="0.2">
      <c r="A62" s="206" t="s">
        <v>560</v>
      </c>
      <c r="B62" s="185" t="s">
        <v>561</v>
      </c>
      <c r="C62" s="185" t="s">
        <v>1094</v>
      </c>
      <c r="D62" s="206" t="s">
        <v>108</v>
      </c>
      <c r="E62" s="207" t="s">
        <v>90</v>
      </c>
      <c r="F62" s="185" t="s">
        <v>1103</v>
      </c>
      <c r="G62" s="207" t="s">
        <v>782</v>
      </c>
      <c r="H62" s="207" t="s">
        <v>782</v>
      </c>
      <c r="I62" s="176" t="s">
        <v>1104</v>
      </c>
      <c r="J62" s="206" t="s">
        <v>35</v>
      </c>
      <c r="K62" s="207" t="s">
        <v>341</v>
      </c>
      <c r="L62" s="185" t="s">
        <v>324</v>
      </c>
      <c r="M62" s="191" t="s">
        <v>562</v>
      </c>
      <c r="N62" s="185" t="s">
        <v>347</v>
      </c>
      <c r="O62" s="185" t="s">
        <v>348</v>
      </c>
      <c r="P62" s="185" t="s">
        <v>344</v>
      </c>
      <c r="Q62" s="185" t="s">
        <v>332</v>
      </c>
      <c r="R62" s="185" t="s">
        <v>345</v>
      </c>
      <c r="S62" s="185" t="s">
        <v>598</v>
      </c>
      <c r="T62" s="185" t="s">
        <v>821</v>
      </c>
      <c r="U62" s="208" t="s">
        <v>317</v>
      </c>
      <c r="V62" s="209">
        <v>0.6</v>
      </c>
      <c r="W62" s="208" t="s">
        <v>77</v>
      </c>
      <c r="X62" s="209">
        <v>0.8</v>
      </c>
      <c r="Y62" s="66" t="s">
        <v>272</v>
      </c>
      <c r="Z62" s="185" t="s">
        <v>349</v>
      </c>
      <c r="AA62" s="208" t="s">
        <v>316</v>
      </c>
      <c r="AB62" s="213">
        <v>0.1512</v>
      </c>
      <c r="AC62" s="208" t="s">
        <v>121</v>
      </c>
      <c r="AD62" s="213">
        <v>0.33750000000000002</v>
      </c>
      <c r="AE62" s="66" t="s">
        <v>271</v>
      </c>
      <c r="AF62" s="185" t="s">
        <v>346</v>
      </c>
      <c r="AG62" s="206" t="s">
        <v>335</v>
      </c>
      <c r="AH62" s="185" t="s">
        <v>822</v>
      </c>
      <c r="AI62" s="185" t="s">
        <v>822</v>
      </c>
      <c r="AJ62" s="185" t="s">
        <v>782</v>
      </c>
      <c r="AK62" s="185" t="s">
        <v>782</v>
      </c>
      <c r="AL62" s="185" t="s">
        <v>822</v>
      </c>
      <c r="AM62" s="185" t="s">
        <v>822</v>
      </c>
      <c r="AN62" s="185" t="s">
        <v>1105</v>
      </c>
      <c r="AO62" s="185" t="s">
        <v>1106</v>
      </c>
      <c r="AP62" s="185" t="s">
        <v>1107</v>
      </c>
      <c r="AQ62" s="186">
        <v>45261</v>
      </c>
      <c r="AR62" s="187" t="s">
        <v>823</v>
      </c>
      <c r="AS62" s="188" t="s">
        <v>1102</v>
      </c>
      <c r="AT62" s="189"/>
      <c r="AU62" s="190"/>
      <c r="AV62" s="191"/>
      <c r="AW62" s="189"/>
      <c r="AX62" s="187"/>
      <c r="AY62" s="188"/>
      <c r="AZ62" s="189"/>
      <c r="BA62" s="190"/>
      <c r="BB62" s="191"/>
      <c r="BC62" s="189"/>
      <c r="BD62" s="187"/>
      <c r="BE62" s="188"/>
      <c r="BF62" s="189"/>
      <c r="BG62" s="190"/>
      <c r="BH62" s="191"/>
      <c r="BI62" s="189"/>
      <c r="BJ62" s="187"/>
      <c r="BK62" s="188"/>
      <c r="BL62" s="189"/>
      <c r="BM62" s="190"/>
      <c r="BN62" s="191"/>
      <c r="BO62" s="189"/>
      <c r="BP62" s="187"/>
      <c r="BQ62" s="188"/>
      <c r="BR62" s="189"/>
      <c r="BS62" s="190"/>
      <c r="BT62" s="191"/>
      <c r="BU62" s="189"/>
      <c r="BV62" s="187"/>
      <c r="BW62" s="188"/>
      <c r="BX62" s="189"/>
      <c r="BY62" s="190"/>
      <c r="BZ62" s="192"/>
      <c r="CA62" s="2">
        <f t="shared" si="27"/>
        <v>33</v>
      </c>
      <c r="CB62" s="51" t="s">
        <v>722</v>
      </c>
      <c r="CC62" s="51" t="s">
        <v>723</v>
      </c>
      <c r="CD62" s="51" t="s">
        <v>618</v>
      </c>
      <c r="CE62" s="51" t="s">
        <v>607</v>
      </c>
      <c r="CF62" s="51" t="s">
        <v>605</v>
      </c>
      <c r="CG62" s="51" t="s">
        <v>605</v>
      </c>
      <c r="CH62" s="51" t="s">
        <v>628</v>
      </c>
      <c r="CI62" s="51" t="s">
        <v>605</v>
      </c>
      <c r="CJ62" s="51" t="s">
        <v>632</v>
      </c>
      <c r="CK62" s="51"/>
      <c r="CL62" s="51" t="s">
        <v>632</v>
      </c>
      <c r="CM62" s="51" t="s">
        <v>632</v>
      </c>
      <c r="CN62" s="51" t="s">
        <v>632</v>
      </c>
      <c r="CO62" s="51" t="s">
        <v>632</v>
      </c>
      <c r="CP62" s="51" t="s">
        <v>632</v>
      </c>
      <c r="CQ62" s="51" t="s">
        <v>632</v>
      </c>
      <c r="CR62" s="51" t="s">
        <v>677</v>
      </c>
      <c r="CS62" s="51" t="s">
        <v>632</v>
      </c>
      <c r="CT62" s="51" t="s">
        <v>632</v>
      </c>
      <c r="CU62" s="51" t="s">
        <v>632</v>
      </c>
      <c r="CV62" s="51" t="s">
        <v>632</v>
      </c>
      <c r="CW62" s="51" t="s">
        <v>632</v>
      </c>
      <c r="CX62" s="51" t="s">
        <v>632</v>
      </c>
      <c r="CZ62" s="174" t="str">
        <f t="shared" si="28"/>
        <v>Gestión de procesos</v>
      </c>
      <c r="DA62" s="282" t="str">
        <f t="shared" si="29"/>
        <v xml:space="preserve">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v>
      </c>
      <c r="DB62" s="282"/>
      <c r="DC62" s="282"/>
      <c r="DD62" s="282"/>
      <c r="DE62" s="282"/>
      <c r="DF62" s="282"/>
      <c r="DG62" s="282"/>
      <c r="DH62" s="174" t="str">
        <f t="shared" si="30"/>
        <v>Alto</v>
      </c>
      <c r="DI62" s="174" t="str">
        <f t="shared" si="31"/>
        <v>Bajo</v>
      </c>
      <c r="DK62" s="170" t="e">
        <f>SUM(LEN(#REF!)-LEN(SUBSTITUTE(#REF!,"- Preventivo","")))/LEN("- Preventivo")</f>
        <v>#REF!</v>
      </c>
      <c r="DL62" s="170" t="e">
        <f t="shared" si="32"/>
        <v>#REF!</v>
      </c>
      <c r="DM62" s="170" t="e">
        <f>SUM(LEN(#REF!)-LEN(SUBSTITUTE(#REF!,"- Detectivo","")))/LEN("- Detectivo")</f>
        <v>#REF!</v>
      </c>
      <c r="DN62" s="170" t="e">
        <f t="shared" si="33"/>
        <v>#REF!</v>
      </c>
      <c r="DO62" s="170" t="e">
        <f>SUM(LEN(#REF!)-LEN(SUBSTITUTE(#REF!,"- Correctivo","")))/LEN("- Correctivo")</f>
        <v>#REF!</v>
      </c>
      <c r="DP62" s="170" t="e">
        <f t="shared" si="34"/>
        <v>#REF!</v>
      </c>
      <c r="DQ62" s="170" t="e">
        <f t="shared" si="19"/>
        <v>#REF!</v>
      </c>
      <c r="DR62" s="170" t="e">
        <f t="shared" si="35"/>
        <v>#REF!</v>
      </c>
      <c r="DS62" s="170" t="e">
        <f>SUM(LEN(#REF!)-LEN(SUBSTITUTE(#REF!,"- Documentado","")))/LEN("- Documentado")</f>
        <v>#REF!</v>
      </c>
      <c r="DT62" s="170" t="e">
        <f>SUM(LEN(#REF!)-LEN(SUBSTITUTE(#REF!,"- Documentado","")))/LEN("- Documentado")</f>
        <v>#REF!</v>
      </c>
      <c r="DU62" s="170" t="e">
        <f t="shared" si="36"/>
        <v>#REF!</v>
      </c>
      <c r="DV62" s="170" t="e">
        <f>SUM(LEN(#REF!)-LEN(SUBSTITUTE(#REF!,"- Continua","")))/LEN("- Continua")</f>
        <v>#REF!</v>
      </c>
      <c r="DW62" s="170" t="e">
        <f>SUM(LEN(#REF!)-LEN(SUBSTITUTE(#REF!,"- Continua","")))/LEN("- Continua")</f>
        <v>#REF!</v>
      </c>
      <c r="DX62" s="170" t="e">
        <f t="shared" si="37"/>
        <v>#REF!</v>
      </c>
      <c r="DY62" s="170" t="e">
        <f>SUM(LEN(#REF!)-LEN(SUBSTITUTE(#REF!,"- Con registro","")))/LEN("- Con registro")</f>
        <v>#REF!</v>
      </c>
      <c r="DZ62" s="170" t="e">
        <f>SUM(LEN(#REF!)-LEN(SUBSTITUTE(#REF!,"- Con registro","")))/LEN("- Con registro")</f>
        <v>#REF!</v>
      </c>
      <c r="EA62" s="170" t="e">
        <f t="shared" si="38"/>
        <v>#REF!</v>
      </c>
      <c r="EB62" s="173" t="e">
        <f t="shared" si="20"/>
        <v>#REF!</v>
      </c>
      <c r="EC62" s="173" t="e">
        <f t="shared" si="21"/>
        <v>#REF!</v>
      </c>
      <c r="ED62" s="215" t="e">
        <f t="shared" si="22"/>
        <v>#REF!</v>
      </c>
      <c r="EE62" s="283" t="e">
        <f t="shared" si="23"/>
        <v>#REF!</v>
      </c>
      <c r="EF62" s="283"/>
      <c r="EG62" s="283"/>
      <c r="EH62" s="283"/>
      <c r="EI62" s="283"/>
      <c r="EJ62" s="283"/>
      <c r="EK62" s="283"/>
      <c r="EL62" s="283"/>
      <c r="EM62" s="283"/>
      <c r="EN62" s="283"/>
      <c r="EP62" s="201">
        <f t="shared" si="24"/>
        <v>45261</v>
      </c>
      <c r="EQ62" s="202">
        <f t="shared" si="25"/>
        <v>45320</v>
      </c>
      <c r="ER62" s="170" t="str">
        <f t="shared" si="26"/>
        <v>Riesgos</v>
      </c>
      <c r="ES62" s="170" t="str">
        <f t="shared" si="39"/>
        <v xml:space="preserve">ID_-: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v>
      </c>
      <c r="ET62" s="170" t="str">
        <f t="shared" si="40"/>
        <v>Ajuste en 
Análisis antes de controles
Establecimiento de controles
 en el Mapa de riesgos de Gestión Estratégica de Comunicación e Información</v>
      </c>
      <c r="EU62" s="170" t="str">
        <f t="shared" si="41"/>
        <v>Solicitud de cambio realizada y aprobada por la Oficina Consejería de Comunicaciones a través del Aplicativo DARUMA</v>
      </c>
    </row>
    <row r="63" spans="1:151" ht="399.95" customHeight="1" x14ac:dyDescent="0.2">
      <c r="A63" s="206" t="s">
        <v>560</v>
      </c>
      <c r="B63" s="185" t="s">
        <v>561</v>
      </c>
      <c r="C63" s="185" t="s">
        <v>1094</v>
      </c>
      <c r="D63" s="206" t="s">
        <v>108</v>
      </c>
      <c r="E63" s="207" t="s">
        <v>90</v>
      </c>
      <c r="F63" s="185" t="s">
        <v>1108</v>
      </c>
      <c r="G63" s="207" t="s">
        <v>782</v>
      </c>
      <c r="H63" s="207" t="s">
        <v>782</v>
      </c>
      <c r="I63" s="176" t="s">
        <v>1109</v>
      </c>
      <c r="J63" s="206" t="s">
        <v>35</v>
      </c>
      <c r="K63" s="207" t="s">
        <v>341</v>
      </c>
      <c r="L63" s="185" t="s">
        <v>324</v>
      </c>
      <c r="M63" s="191" t="s">
        <v>563</v>
      </c>
      <c r="N63" s="185" t="s">
        <v>350</v>
      </c>
      <c r="O63" s="185" t="s">
        <v>564</v>
      </c>
      <c r="P63" s="185" t="s">
        <v>344</v>
      </c>
      <c r="Q63" s="185" t="s">
        <v>332</v>
      </c>
      <c r="R63" s="185" t="s">
        <v>333</v>
      </c>
      <c r="S63" s="185" t="s">
        <v>599</v>
      </c>
      <c r="T63" s="185" t="s">
        <v>1110</v>
      </c>
      <c r="U63" s="208" t="s">
        <v>314</v>
      </c>
      <c r="V63" s="209">
        <v>0.4</v>
      </c>
      <c r="W63" s="208" t="s">
        <v>77</v>
      </c>
      <c r="X63" s="209">
        <v>0.8</v>
      </c>
      <c r="Y63" s="66" t="s">
        <v>272</v>
      </c>
      <c r="Z63" s="185" t="s">
        <v>351</v>
      </c>
      <c r="AA63" s="208" t="s">
        <v>316</v>
      </c>
      <c r="AB63" s="213">
        <v>3.6287999999999994E-2</v>
      </c>
      <c r="AC63" s="208" t="s">
        <v>121</v>
      </c>
      <c r="AD63" s="213">
        <v>0.33750000000000002</v>
      </c>
      <c r="AE63" s="66" t="s">
        <v>271</v>
      </c>
      <c r="AF63" s="185" t="s">
        <v>346</v>
      </c>
      <c r="AG63" s="206" t="s">
        <v>335</v>
      </c>
      <c r="AH63" s="185" t="s">
        <v>822</v>
      </c>
      <c r="AI63" s="185" t="s">
        <v>822</v>
      </c>
      <c r="AJ63" s="185" t="s">
        <v>782</v>
      </c>
      <c r="AK63" s="185" t="s">
        <v>782</v>
      </c>
      <c r="AL63" s="185" t="s">
        <v>822</v>
      </c>
      <c r="AM63" s="185" t="s">
        <v>822</v>
      </c>
      <c r="AN63" s="185" t="s">
        <v>1111</v>
      </c>
      <c r="AO63" s="185" t="s">
        <v>1112</v>
      </c>
      <c r="AP63" s="185" t="s">
        <v>1113</v>
      </c>
      <c r="AQ63" s="186">
        <v>45261</v>
      </c>
      <c r="AR63" s="187" t="s">
        <v>823</v>
      </c>
      <c r="AS63" s="188" t="s">
        <v>1102</v>
      </c>
      <c r="AT63" s="189"/>
      <c r="AU63" s="190"/>
      <c r="AV63" s="191"/>
      <c r="AW63" s="189"/>
      <c r="AX63" s="187"/>
      <c r="AY63" s="188"/>
      <c r="AZ63" s="189"/>
      <c r="BA63" s="190"/>
      <c r="BB63" s="191"/>
      <c r="BC63" s="189"/>
      <c r="BD63" s="187"/>
      <c r="BE63" s="188"/>
      <c r="BF63" s="189"/>
      <c r="BG63" s="190"/>
      <c r="BH63" s="191"/>
      <c r="BI63" s="189"/>
      <c r="BJ63" s="187"/>
      <c r="BK63" s="188"/>
      <c r="BL63" s="189"/>
      <c r="BM63" s="190"/>
      <c r="BN63" s="191"/>
      <c r="BO63" s="189"/>
      <c r="BP63" s="187"/>
      <c r="BQ63" s="188"/>
      <c r="BR63" s="189"/>
      <c r="BS63" s="190"/>
      <c r="BT63" s="191"/>
      <c r="BU63" s="189"/>
      <c r="BV63" s="187"/>
      <c r="BW63" s="188"/>
      <c r="BX63" s="189"/>
      <c r="BY63" s="190"/>
      <c r="BZ63" s="192"/>
      <c r="CA63" s="2">
        <f t="shared" si="27"/>
        <v>33</v>
      </c>
      <c r="CB63" s="51" t="s">
        <v>722</v>
      </c>
      <c r="CC63" s="51" t="s">
        <v>723</v>
      </c>
      <c r="CD63" s="51" t="s">
        <v>618</v>
      </c>
      <c r="CE63" s="51" t="s">
        <v>607</v>
      </c>
      <c r="CF63" s="51" t="s">
        <v>605</v>
      </c>
      <c r="CG63" s="51" t="s">
        <v>605</v>
      </c>
      <c r="CH63" s="51" t="s">
        <v>628</v>
      </c>
      <c r="CI63" s="51" t="s">
        <v>605</v>
      </c>
      <c r="CJ63" s="51" t="s">
        <v>632</v>
      </c>
      <c r="CK63" s="51"/>
      <c r="CL63" s="51" t="s">
        <v>632</v>
      </c>
      <c r="CM63" s="51" t="s">
        <v>632</v>
      </c>
      <c r="CN63" s="51" t="s">
        <v>632</v>
      </c>
      <c r="CO63" s="51" t="s">
        <v>632</v>
      </c>
      <c r="CP63" s="51" t="s">
        <v>632</v>
      </c>
      <c r="CQ63" s="51" t="s">
        <v>632</v>
      </c>
      <c r="CR63" s="51" t="s">
        <v>678</v>
      </c>
      <c r="CS63" s="51" t="s">
        <v>632</v>
      </c>
      <c r="CT63" s="51" t="s">
        <v>632</v>
      </c>
      <c r="CU63" s="51" t="s">
        <v>632</v>
      </c>
      <c r="CV63" s="51" t="s">
        <v>632</v>
      </c>
      <c r="CW63" s="51" t="s">
        <v>632</v>
      </c>
      <c r="CX63" s="51" t="s">
        <v>632</v>
      </c>
      <c r="CZ63" s="174" t="str">
        <f t="shared" si="28"/>
        <v>Gestión de procesos</v>
      </c>
      <c r="DA63" s="282" t="str">
        <f t="shared" si="29"/>
        <v>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v>
      </c>
      <c r="DB63" s="282"/>
      <c r="DC63" s="282"/>
      <c r="DD63" s="282"/>
      <c r="DE63" s="282"/>
      <c r="DF63" s="282"/>
      <c r="DG63" s="282"/>
      <c r="DH63" s="174" t="str">
        <f t="shared" si="30"/>
        <v>Alto</v>
      </c>
      <c r="DI63" s="174" t="str">
        <f t="shared" si="31"/>
        <v>Bajo</v>
      </c>
      <c r="DK63" s="170" t="e">
        <f>SUM(LEN(#REF!)-LEN(SUBSTITUTE(#REF!,"- Preventivo","")))/LEN("- Preventivo")</f>
        <v>#REF!</v>
      </c>
      <c r="DL63" s="170" t="e">
        <f t="shared" si="32"/>
        <v>#REF!</v>
      </c>
      <c r="DM63" s="170" t="e">
        <f>SUM(LEN(#REF!)-LEN(SUBSTITUTE(#REF!,"- Detectivo","")))/LEN("- Detectivo")</f>
        <v>#REF!</v>
      </c>
      <c r="DN63" s="170" t="e">
        <f t="shared" si="33"/>
        <v>#REF!</v>
      </c>
      <c r="DO63" s="170" t="e">
        <f>SUM(LEN(#REF!)-LEN(SUBSTITUTE(#REF!,"- Correctivo","")))/LEN("- Correctivo")</f>
        <v>#REF!</v>
      </c>
      <c r="DP63" s="170" t="e">
        <f t="shared" si="34"/>
        <v>#REF!</v>
      </c>
      <c r="DQ63" s="170" t="e">
        <f t="shared" si="19"/>
        <v>#REF!</v>
      </c>
      <c r="DR63" s="170" t="e">
        <f t="shared" si="35"/>
        <v>#REF!</v>
      </c>
      <c r="DS63" s="170" t="e">
        <f>SUM(LEN(#REF!)-LEN(SUBSTITUTE(#REF!,"- Documentado","")))/LEN("- Documentado")</f>
        <v>#REF!</v>
      </c>
      <c r="DT63" s="170" t="e">
        <f>SUM(LEN(#REF!)-LEN(SUBSTITUTE(#REF!,"- Documentado","")))/LEN("- Documentado")</f>
        <v>#REF!</v>
      </c>
      <c r="DU63" s="170" t="e">
        <f t="shared" si="36"/>
        <v>#REF!</v>
      </c>
      <c r="DV63" s="170" t="e">
        <f>SUM(LEN(#REF!)-LEN(SUBSTITUTE(#REF!,"- Continua","")))/LEN("- Continua")</f>
        <v>#REF!</v>
      </c>
      <c r="DW63" s="170" t="e">
        <f>SUM(LEN(#REF!)-LEN(SUBSTITUTE(#REF!,"- Continua","")))/LEN("- Continua")</f>
        <v>#REF!</v>
      </c>
      <c r="DX63" s="170" t="e">
        <f t="shared" si="37"/>
        <v>#REF!</v>
      </c>
      <c r="DY63" s="170" t="e">
        <f>SUM(LEN(#REF!)-LEN(SUBSTITUTE(#REF!,"- Con registro","")))/LEN("- Con registro")</f>
        <v>#REF!</v>
      </c>
      <c r="DZ63" s="170" t="e">
        <f>SUM(LEN(#REF!)-LEN(SUBSTITUTE(#REF!,"- Con registro","")))/LEN("- Con registro")</f>
        <v>#REF!</v>
      </c>
      <c r="EA63" s="170" t="e">
        <f t="shared" si="38"/>
        <v>#REF!</v>
      </c>
      <c r="EB63" s="173" t="e">
        <f t="shared" si="20"/>
        <v>#REF!</v>
      </c>
      <c r="EC63" s="173" t="e">
        <f t="shared" si="21"/>
        <v>#REF!</v>
      </c>
      <c r="ED63" s="215" t="e">
        <f t="shared" si="22"/>
        <v>#REF!</v>
      </c>
      <c r="EE63" s="283" t="e">
        <f t="shared" si="23"/>
        <v>#REF!</v>
      </c>
      <c r="EF63" s="283"/>
      <c r="EG63" s="283"/>
      <c r="EH63" s="283"/>
      <c r="EI63" s="283"/>
      <c r="EJ63" s="283"/>
      <c r="EK63" s="283"/>
      <c r="EL63" s="283"/>
      <c r="EM63" s="283"/>
      <c r="EN63" s="283"/>
      <c r="EP63" s="201">
        <f t="shared" si="24"/>
        <v>45261</v>
      </c>
      <c r="EQ63" s="202">
        <f t="shared" si="25"/>
        <v>45320</v>
      </c>
      <c r="ER63" s="170" t="str">
        <f t="shared" si="26"/>
        <v>Riesgos</v>
      </c>
      <c r="ES63" s="170" t="str">
        <f t="shared" si="39"/>
        <v>ID_-: Posibilidad de afectación reputacional por resultados no satisfactorios en el reporte de Reales Cumplidos (Impacto) de la central de medios, debido a la elaboración de campañas de comunicación pública que no cumplen con los lineamientos de comunicación establecidos y las necesidades y/o intereses de la ciudadanía.</v>
      </c>
      <c r="ET63" s="170" t="str">
        <f t="shared" si="40"/>
        <v>Ajuste en 
Análisis antes de controles
Establecimiento de controles
 en el Mapa de riesgos de Gestión Estratégica de Comunicación e Información</v>
      </c>
      <c r="EU63" s="170" t="str">
        <f t="shared" si="41"/>
        <v>Solicitud de cambio realizada y aprobada por la Oficina Consejería de Comunicaciones a través del Aplicativo DARUMA</v>
      </c>
    </row>
    <row r="64" spans="1:151" ht="399.95" customHeight="1" x14ac:dyDescent="0.2">
      <c r="A64" s="206" t="s">
        <v>560</v>
      </c>
      <c r="B64" s="185" t="s">
        <v>561</v>
      </c>
      <c r="C64" s="185" t="s">
        <v>1094</v>
      </c>
      <c r="D64" s="206" t="s">
        <v>108</v>
      </c>
      <c r="E64" s="207" t="s">
        <v>90</v>
      </c>
      <c r="F64" s="185" t="s">
        <v>565</v>
      </c>
      <c r="G64" s="207" t="s">
        <v>782</v>
      </c>
      <c r="H64" s="207" t="s">
        <v>782</v>
      </c>
      <c r="I64" s="176" t="s">
        <v>1114</v>
      </c>
      <c r="J64" s="206" t="s">
        <v>35</v>
      </c>
      <c r="K64" s="207" t="s">
        <v>341</v>
      </c>
      <c r="L64" s="185" t="s">
        <v>324</v>
      </c>
      <c r="M64" s="191" t="s">
        <v>353</v>
      </c>
      <c r="N64" s="185" t="s">
        <v>354</v>
      </c>
      <c r="O64" s="185" t="s">
        <v>355</v>
      </c>
      <c r="P64" s="185" t="s">
        <v>344</v>
      </c>
      <c r="Q64" s="185" t="s">
        <v>1115</v>
      </c>
      <c r="R64" s="185" t="s">
        <v>333</v>
      </c>
      <c r="S64" s="185" t="s">
        <v>598</v>
      </c>
      <c r="T64" s="185" t="s">
        <v>821</v>
      </c>
      <c r="U64" s="208" t="s">
        <v>317</v>
      </c>
      <c r="V64" s="209">
        <v>0.6</v>
      </c>
      <c r="W64" s="208" t="s">
        <v>101</v>
      </c>
      <c r="X64" s="209">
        <v>0.6</v>
      </c>
      <c r="Y64" s="66" t="s">
        <v>84</v>
      </c>
      <c r="Z64" s="185" t="s">
        <v>1406</v>
      </c>
      <c r="AA64" s="208" t="s">
        <v>316</v>
      </c>
      <c r="AB64" s="213">
        <v>0.1512</v>
      </c>
      <c r="AC64" s="208" t="s">
        <v>121</v>
      </c>
      <c r="AD64" s="213">
        <v>0.33749999999999997</v>
      </c>
      <c r="AE64" s="66" t="s">
        <v>271</v>
      </c>
      <c r="AF64" s="185" t="s">
        <v>346</v>
      </c>
      <c r="AG64" s="206" t="s">
        <v>335</v>
      </c>
      <c r="AH64" s="185" t="s">
        <v>822</v>
      </c>
      <c r="AI64" s="185" t="s">
        <v>822</v>
      </c>
      <c r="AJ64" s="185" t="s">
        <v>782</v>
      </c>
      <c r="AK64" s="185" t="s">
        <v>782</v>
      </c>
      <c r="AL64" s="185" t="s">
        <v>822</v>
      </c>
      <c r="AM64" s="185" t="s">
        <v>822</v>
      </c>
      <c r="AN64" s="185" t="s">
        <v>1116</v>
      </c>
      <c r="AO64" s="185" t="s">
        <v>1117</v>
      </c>
      <c r="AP64" s="185" t="s">
        <v>1118</v>
      </c>
      <c r="AQ64" s="186">
        <v>45261</v>
      </c>
      <c r="AR64" s="187" t="s">
        <v>1119</v>
      </c>
      <c r="AS64" s="188" t="s">
        <v>1120</v>
      </c>
      <c r="AT64" s="189"/>
      <c r="AU64" s="190"/>
      <c r="AV64" s="191"/>
      <c r="AW64" s="189"/>
      <c r="AX64" s="187"/>
      <c r="AY64" s="188"/>
      <c r="AZ64" s="189"/>
      <c r="BA64" s="190"/>
      <c r="BB64" s="191"/>
      <c r="BC64" s="189"/>
      <c r="BD64" s="187"/>
      <c r="BE64" s="188"/>
      <c r="BF64" s="189"/>
      <c r="BG64" s="190"/>
      <c r="BH64" s="191"/>
      <c r="BI64" s="189"/>
      <c r="BJ64" s="187"/>
      <c r="BK64" s="188"/>
      <c r="BL64" s="189"/>
      <c r="BM64" s="190"/>
      <c r="BN64" s="191"/>
      <c r="BO64" s="189"/>
      <c r="BP64" s="187"/>
      <c r="BQ64" s="188"/>
      <c r="BR64" s="189"/>
      <c r="BS64" s="190"/>
      <c r="BT64" s="191"/>
      <c r="BU64" s="189"/>
      <c r="BV64" s="187"/>
      <c r="BW64" s="188"/>
      <c r="BX64" s="189"/>
      <c r="BY64" s="190"/>
      <c r="BZ64" s="192"/>
      <c r="CA64" s="2">
        <f t="shared" si="27"/>
        <v>33</v>
      </c>
      <c r="CB64" s="51" t="s">
        <v>722</v>
      </c>
      <c r="CC64" s="51" t="s">
        <v>723</v>
      </c>
      <c r="CD64" s="51" t="s">
        <v>618</v>
      </c>
      <c r="CE64" s="51" t="s">
        <v>607</v>
      </c>
      <c r="CF64" s="51" t="s">
        <v>605</v>
      </c>
      <c r="CG64" s="51" t="s">
        <v>605</v>
      </c>
      <c r="CH64" s="51" t="s">
        <v>628</v>
      </c>
      <c r="CI64" s="51" t="s">
        <v>605</v>
      </c>
      <c r="CJ64" s="51" t="s">
        <v>632</v>
      </c>
      <c r="CK64" s="51"/>
      <c r="CL64" s="51" t="s">
        <v>632</v>
      </c>
      <c r="CM64" s="51" t="s">
        <v>632</v>
      </c>
      <c r="CN64" s="51" t="s">
        <v>632</v>
      </c>
      <c r="CO64" s="51" t="s">
        <v>632</v>
      </c>
      <c r="CP64" s="51" t="s">
        <v>632</v>
      </c>
      <c r="CQ64" s="51" t="s">
        <v>632</v>
      </c>
      <c r="CR64" s="51" t="s">
        <v>679</v>
      </c>
      <c r="CS64" s="51" t="s">
        <v>632</v>
      </c>
      <c r="CT64" s="51" t="s">
        <v>632</v>
      </c>
      <c r="CU64" s="51" t="s">
        <v>632</v>
      </c>
      <c r="CV64" s="51" t="s">
        <v>632</v>
      </c>
      <c r="CW64" s="51" t="s">
        <v>632</v>
      </c>
      <c r="CX64" s="51" t="s">
        <v>632</v>
      </c>
      <c r="CZ64" s="174" t="str">
        <f t="shared" si="28"/>
        <v>Gestión de procesos</v>
      </c>
      <c r="DA64" s="282" t="str">
        <f t="shared" si="29"/>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v>
      </c>
      <c r="DB64" s="282"/>
      <c r="DC64" s="282"/>
      <c r="DD64" s="282"/>
      <c r="DE64" s="282"/>
      <c r="DF64" s="282"/>
      <c r="DG64" s="282"/>
      <c r="DH64" s="174" t="str">
        <f t="shared" si="30"/>
        <v>Moderado</v>
      </c>
      <c r="DI64" s="174" t="str">
        <f t="shared" si="31"/>
        <v>Bajo</v>
      </c>
      <c r="DK64" s="170" t="e">
        <f>SUM(LEN(#REF!)-LEN(SUBSTITUTE(#REF!,"- Preventivo","")))/LEN("- Preventivo")</f>
        <v>#REF!</v>
      </c>
      <c r="DL64" s="170" t="e">
        <f t="shared" si="32"/>
        <v>#REF!</v>
      </c>
      <c r="DM64" s="170" t="e">
        <f>SUM(LEN(#REF!)-LEN(SUBSTITUTE(#REF!,"- Detectivo","")))/LEN("- Detectivo")</f>
        <v>#REF!</v>
      </c>
      <c r="DN64" s="170" t="e">
        <f t="shared" si="33"/>
        <v>#REF!</v>
      </c>
      <c r="DO64" s="170" t="e">
        <f>SUM(LEN(#REF!)-LEN(SUBSTITUTE(#REF!,"- Correctivo","")))/LEN("- Correctivo")</f>
        <v>#REF!</v>
      </c>
      <c r="DP64" s="170" t="e">
        <f t="shared" si="34"/>
        <v>#REF!</v>
      </c>
      <c r="DQ64" s="170" t="e">
        <f t="shared" si="19"/>
        <v>#REF!</v>
      </c>
      <c r="DR64" s="170" t="e">
        <f t="shared" si="35"/>
        <v>#REF!</v>
      </c>
      <c r="DS64" s="170" t="e">
        <f>SUM(LEN(#REF!)-LEN(SUBSTITUTE(#REF!,"- Documentado","")))/LEN("- Documentado")</f>
        <v>#REF!</v>
      </c>
      <c r="DT64" s="170" t="e">
        <f>SUM(LEN(#REF!)-LEN(SUBSTITUTE(#REF!,"- Documentado","")))/LEN("- Documentado")</f>
        <v>#REF!</v>
      </c>
      <c r="DU64" s="170" t="e">
        <f t="shared" si="36"/>
        <v>#REF!</v>
      </c>
      <c r="DV64" s="170" t="e">
        <f>SUM(LEN(#REF!)-LEN(SUBSTITUTE(#REF!,"- Continua","")))/LEN("- Continua")</f>
        <v>#REF!</v>
      </c>
      <c r="DW64" s="170" t="e">
        <f>SUM(LEN(#REF!)-LEN(SUBSTITUTE(#REF!,"- Continua","")))/LEN("- Continua")</f>
        <v>#REF!</v>
      </c>
      <c r="DX64" s="170" t="e">
        <f t="shared" si="37"/>
        <v>#REF!</v>
      </c>
      <c r="DY64" s="170" t="e">
        <f>SUM(LEN(#REF!)-LEN(SUBSTITUTE(#REF!,"- Con registro","")))/LEN("- Con registro")</f>
        <v>#REF!</v>
      </c>
      <c r="DZ64" s="170" t="e">
        <f>SUM(LEN(#REF!)-LEN(SUBSTITUTE(#REF!,"- Con registro","")))/LEN("- Con registro")</f>
        <v>#REF!</v>
      </c>
      <c r="EA64" s="170" t="e">
        <f t="shared" si="38"/>
        <v>#REF!</v>
      </c>
      <c r="EB64" s="173" t="e">
        <f t="shared" si="20"/>
        <v>#REF!</v>
      </c>
      <c r="EC64" s="173" t="e">
        <f t="shared" si="21"/>
        <v>#REF!</v>
      </c>
      <c r="ED64" s="215" t="e">
        <f t="shared" si="22"/>
        <v>#REF!</v>
      </c>
      <c r="EE64" s="283" t="e">
        <f t="shared" si="23"/>
        <v>#REF!</v>
      </c>
      <c r="EF64" s="283"/>
      <c r="EG64" s="283"/>
      <c r="EH64" s="283"/>
      <c r="EI64" s="283"/>
      <c r="EJ64" s="283"/>
      <c r="EK64" s="283"/>
      <c r="EL64" s="283"/>
      <c r="EM64" s="283"/>
      <c r="EN64" s="283"/>
      <c r="EP64" s="201">
        <f t="shared" si="24"/>
        <v>45261</v>
      </c>
      <c r="EQ64" s="202">
        <f t="shared" si="25"/>
        <v>45320</v>
      </c>
      <c r="ER64" s="170" t="str">
        <f t="shared" si="26"/>
        <v>Riesgos</v>
      </c>
      <c r="ES64" s="170" t="str">
        <f t="shared" si="39"/>
        <v>ID_-: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v>
      </c>
      <c r="ET64" s="170" t="str">
        <f t="shared" si="40"/>
        <v>Ajuste en 
Análisis antes de controles
Establecimiento de controles
Evaluación de controles
 en el Mapa de riesgos de Gestión Estratégica de Comunicación e Información</v>
      </c>
      <c r="EU64" s="170" t="str">
        <f t="shared" si="41"/>
        <v>Solicitud de cambio realizada y aprobada por la Oficina Consejería de Comunicaciones a través del Aplicativo DARUMA</v>
      </c>
    </row>
    <row r="65" spans="1:151" ht="399.95" customHeight="1" x14ac:dyDescent="0.2">
      <c r="A65" s="206" t="s">
        <v>560</v>
      </c>
      <c r="B65" s="185" t="s">
        <v>561</v>
      </c>
      <c r="C65" s="185" t="s">
        <v>1094</v>
      </c>
      <c r="D65" s="206" t="s">
        <v>108</v>
      </c>
      <c r="E65" s="207" t="s">
        <v>90</v>
      </c>
      <c r="F65" s="185" t="s">
        <v>1121</v>
      </c>
      <c r="G65" s="207" t="s">
        <v>782</v>
      </c>
      <c r="H65" s="207" t="s">
        <v>782</v>
      </c>
      <c r="I65" s="176" t="s">
        <v>356</v>
      </c>
      <c r="J65" s="206" t="s">
        <v>35</v>
      </c>
      <c r="K65" s="207" t="s">
        <v>341</v>
      </c>
      <c r="L65" s="185" t="s">
        <v>324</v>
      </c>
      <c r="M65" s="191" t="s">
        <v>357</v>
      </c>
      <c r="N65" s="185" t="s">
        <v>358</v>
      </c>
      <c r="O65" s="185" t="s">
        <v>359</v>
      </c>
      <c r="P65" s="185" t="s">
        <v>344</v>
      </c>
      <c r="Q65" s="185" t="s">
        <v>332</v>
      </c>
      <c r="R65" s="185" t="s">
        <v>345</v>
      </c>
      <c r="S65" s="185" t="s">
        <v>599</v>
      </c>
      <c r="T65" s="185" t="s">
        <v>1110</v>
      </c>
      <c r="U65" s="208" t="s">
        <v>316</v>
      </c>
      <c r="V65" s="209">
        <v>0.2</v>
      </c>
      <c r="W65" s="208" t="s">
        <v>101</v>
      </c>
      <c r="X65" s="209">
        <v>0.6</v>
      </c>
      <c r="Y65" s="66" t="s">
        <v>84</v>
      </c>
      <c r="Z65" s="185" t="s">
        <v>360</v>
      </c>
      <c r="AA65" s="208" t="s">
        <v>316</v>
      </c>
      <c r="AB65" s="213">
        <v>0.12</v>
      </c>
      <c r="AC65" s="208" t="s">
        <v>121</v>
      </c>
      <c r="AD65" s="213">
        <v>0.33749999999999997</v>
      </c>
      <c r="AE65" s="66" t="s">
        <v>271</v>
      </c>
      <c r="AF65" s="185" t="s">
        <v>346</v>
      </c>
      <c r="AG65" s="206" t="s">
        <v>335</v>
      </c>
      <c r="AH65" s="210" t="s">
        <v>822</v>
      </c>
      <c r="AI65" s="210" t="s">
        <v>822</v>
      </c>
      <c r="AJ65" s="210" t="s">
        <v>782</v>
      </c>
      <c r="AK65" s="210" t="s">
        <v>782</v>
      </c>
      <c r="AL65" s="210" t="s">
        <v>822</v>
      </c>
      <c r="AM65" s="210" t="s">
        <v>822</v>
      </c>
      <c r="AN65" s="185" t="s">
        <v>1122</v>
      </c>
      <c r="AO65" s="185" t="s">
        <v>1123</v>
      </c>
      <c r="AP65" s="185" t="s">
        <v>1124</v>
      </c>
      <c r="AQ65" s="186">
        <v>45261</v>
      </c>
      <c r="AR65" s="187" t="s">
        <v>823</v>
      </c>
      <c r="AS65" s="188" t="s">
        <v>1102</v>
      </c>
      <c r="AT65" s="189"/>
      <c r="AU65" s="190"/>
      <c r="AV65" s="191"/>
      <c r="AW65" s="189"/>
      <c r="AX65" s="187"/>
      <c r="AY65" s="188"/>
      <c r="AZ65" s="189"/>
      <c r="BA65" s="190"/>
      <c r="BB65" s="191"/>
      <c r="BC65" s="189"/>
      <c r="BD65" s="187"/>
      <c r="BE65" s="188"/>
      <c r="BF65" s="189"/>
      <c r="BG65" s="190"/>
      <c r="BH65" s="191"/>
      <c r="BI65" s="189"/>
      <c r="BJ65" s="187"/>
      <c r="BK65" s="188"/>
      <c r="BL65" s="189"/>
      <c r="BM65" s="190"/>
      <c r="BN65" s="191"/>
      <c r="BO65" s="189"/>
      <c r="BP65" s="187"/>
      <c r="BQ65" s="188"/>
      <c r="BR65" s="189"/>
      <c r="BS65" s="190"/>
      <c r="BT65" s="191"/>
      <c r="BU65" s="189"/>
      <c r="BV65" s="187"/>
      <c r="BW65" s="188"/>
      <c r="BX65" s="189"/>
      <c r="BY65" s="190"/>
      <c r="BZ65" s="192"/>
      <c r="CA65" s="2">
        <f t="shared" si="27"/>
        <v>33</v>
      </c>
      <c r="CB65" s="51" t="s">
        <v>722</v>
      </c>
      <c r="CC65" s="51" t="s">
        <v>723</v>
      </c>
      <c r="CD65" s="51" t="s">
        <v>618</v>
      </c>
      <c r="CE65" s="51" t="s">
        <v>607</v>
      </c>
      <c r="CF65" s="51" t="s">
        <v>605</v>
      </c>
      <c r="CG65" s="51" t="s">
        <v>605</v>
      </c>
      <c r="CH65" s="51" t="s">
        <v>628</v>
      </c>
      <c r="CI65" s="51" t="s">
        <v>605</v>
      </c>
      <c r="CJ65" s="51" t="s">
        <v>632</v>
      </c>
      <c r="CK65" s="51"/>
      <c r="CL65" s="51" t="s">
        <v>632</v>
      </c>
      <c r="CM65" s="51" t="s">
        <v>632</v>
      </c>
      <c r="CN65" s="51" t="s">
        <v>632</v>
      </c>
      <c r="CO65" s="51" t="s">
        <v>632</v>
      </c>
      <c r="CP65" s="51" t="s">
        <v>632</v>
      </c>
      <c r="CQ65" s="51" t="s">
        <v>632</v>
      </c>
      <c r="CR65" s="51" t="s">
        <v>680</v>
      </c>
      <c r="CS65" s="51" t="s">
        <v>632</v>
      </c>
      <c r="CT65" s="51" t="s">
        <v>632</v>
      </c>
      <c r="CU65" s="51" t="s">
        <v>632</v>
      </c>
      <c r="CV65" s="51" t="s">
        <v>632</v>
      </c>
      <c r="CW65" s="51" t="s">
        <v>632</v>
      </c>
      <c r="CX65" s="51" t="s">
        <v>632</v>
      </c>
      <c r="CZ65" s="174" t="str">
        <f t="shared" si="28"/>
        <v>Gestión de procesos</v>
      </c>
      <c r="DA65" s="282" t="str">
        <f t="shared" si="29"/>
        <v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v>
      </c>
      <c r="DB65" s="282"/>
      <c r="DC65" s="282"/>
      <c r="DD65" s="282"/>
      <c r="DE65" s="282"/>
      <c r="DF65" s="282"/>
      <c r="DG65" s="282"/>
      <c r="DH65" s="174" t="str">
        <f t="shared" si="30"/>
        <v>Moderado</v>
      </c>
      <c r="DI65" s="174" t="str">
        <f t="shared" si="31"/>
        <v>Bajo</v>
      </c>
      <c r="DK65" s="170" t="e">
        <f>SUM(LEN(#REF!)-LEN(SUBSTITUTE(#REF!,"- Preventivo","")))/LEN("- Preventivo")</f>
        <v>#REF!</v>
      </c>
      <c r="DL65" s="170" t="e">
        <f t="shared" si="32"/>
        <v>#REF!</v>
      </c>
      <c r="DM65" s="170" t="e">
        <f>SUM(LEN(#REF!)-LEN(SUBSTITUTE(#REF!,"- Detectivo","")))/LEN("- Detectivo")</f>
        <v>#REF!</v>
      </c>
      <c r="DN65" s="170" t="e">
        <f t="shared" si="33"/>
        <v>#REF!</v>
      </c>
      <c r="DO65" s="170" t="e">
        <f>SUM(LEN(#REF!)-LEN(SUBSTITUTE(#REF!,"- Correctivo","")))/LEN("- Correctivo")</f>
        <v>#REF!</v>
      </c>
      <c r="DP65" s="170" t="e">
        <f t="shared" si="34"/>
        <v>#REF!</v>
      </c>
      <c r="DQ65" s="170" t="e">
        <f t="shared" si="19"/>
        <v>#REF!</v>
      </c>
      <c r="DR65" s="170" t="e">
        <f t="shared" si="35"/>
        <v>#REF!</v>
      </c>
      <c r="DS65" s="170" t="e">
        <f>SUM(LEN(#REF!)-LEN(SUBSTITUTE(#REF!,"- Documentado","")))/LEN("- Documentado")</f>
        <v>#REF!</v>
      </c>
      <c r="DT65" s="170" t="e">
        <f>SUM(LEN(#REF!)-LEN(SUBSTITUTE(#REF!,"- Documentado","")))/LEN("- Documentado")</f>
        <v>#REF!</v>
      </c>
      <c r="DU65" s="170" t="e">
        <f t="shared" si="36"/>
        <v>#REF!</v>
      </c>
      <c r="DV65" s="170" t="e">
        <f>SUM(LEN(#REF!)-LEN(SUBSTITUTE(#REF!,"- Continua","")))/LEN("- Continua")</f>
        <v>#REF!</v>
      </c>
      <c r="DW65" s="170" t="e">
        <f>SUM(LEN(#REF!)-LEN(SUBSTITUTE(#REF!,"- Continua","")))/LEN("- Continua")</f>
        <v>#REF!</v>
      </c>
      <c r="DX65" s="170" t="e">
        <f t="shared" si="37"/>
        <v>#REF!</v>
      </c>
      <c r="DY65" s="170" t="e">
        <f>SUM(LEN(#REF!)-LEN(SUBSTITUTE(#REF!,"- Con registro","")))/LEN("- Con registro")</f>
        <v>#REF!</v>
      </c>
      <c r="DZ65" s="170" t="e">
        <f>SUM(LEN(#REF!)-LEN(SUBSTITUTE(#REF!,"- Con registro","")))/LEN("- Con registro")</f>
        <v>#REF!</v>
      </c>
      <c r="EA65" s="170" t="e">
        <f t="shared" si="38"/>
        <v>#REF!</v>
      </c>
      <c r="EB65" s="173" t="e">
        <f t="shared" si="20"/>
        <v>#REF!</v>
      </c>
      <c r="EC65" s="173" t="e">
        <f t="shared" si="21"/>
        <v>#REF!</v>
      </c>
      <c r="ED65" s="215" t="e">
        <f t="shared" si="22"/>
        <v>#REF!</v>
      </c>
      <c r="EE65" s="283" t="e">
        <f t="shared" si="23"/>
        <v>#REF!</v>
      </c>
      <c r="EF65" s="283"/>
      <c r="EG65" s="283"/>
      <c r="EH65" s="283"/>
      <c r="EI65" s="283"/>
      <c r="EJ65" s="283"/>
      <c r="EK65" s="283"/>
      <c r="EL65" s="283"/>
      <c r="EM65" s="283"/>
      <c r="EN65" s="283"/>
      <c r="EP65" s="201">
        <f t="shared" si="24"/>
        <v>45261</v>
      </c>
      <c r="EQ65" s="202">
        <f t="shared" si="25"/>
        <v>45320</v>
      </c>
      <c r="ER65" s="170" t="str">
        <f t="shared" si="26"/>
        <v>Riesgos</v>
      </c>
      <c r="ES65" s="170" t="str">
        <f t="shared" si="39"/>
        <v xml:space="preserve">ID_-: Posibilidad de afectación económica (o presupuestal) por incumplimiento en la generación de lineamientos distritales en materia de comunicación pública, debido a debilidades en la definición, alcance y formalización de los mismos hacia las entidades distritales. </v>
      </c>
      <c r="ET65" s="170" t="str">
        <f t="shared" si="40"/>
        <v>Ajuste en 
Análisis antes de controles
Establecimiento de controles
 en el Mapa de riesgos de Gestión Estratégica de Comunicación e Información</v>
      </c>
      <c r="EU65" s="170" t="str">
        <f t="shared" si="41"/>
        <v>Solicitud de cambio realizada y aprobada por la Oficina Consejería de Comunicaciones a través del Aplicativo DARUMA</v>
      </c>
    </row>
    <row r="66" spans="1:151" ht="399.95" customHeight="1" x14ac:dyDescent="0.2">
      <c r="A66" s="206" t="s">
        <v>560</v>
      </c>
      <c r="B66" s="185" t="s">
        <v>561</v>
      </c>
      <c r="C66" s="185" t="s">
        <v>1094</v>
      </c>
      <c r="D66" s="206" t="s">
        <v>108</v>
      </c>
      <c r="E66" s="207" t="s">
        <v>90</v>
      </c>
      <c r="F66" s="185" t="s">
        <v>1125</v>
      </c>
      <c r="G66" s="207" t="s">
        <v>782</v>
      </c>
      <c r="H66" s="207" t="s">
        <v>782</v>
      </c>
      <c r="I66" s="176" t="s">
        <v>361</v>
      </c>
      <c r="J66" s="206" t="s">
        <v>35</v>
      </c>
      <c r="K66" s="207" t="s">
        <v>341</v>
      </c>
      <c r="L66" s="185" t="s">
        <v>324</v>
      </c>
      <c r="M66" s="191" t="s">
        <v>362</v>
      </c>
      <c r="N66" s="185" t="s">
        <v>363</v>
      </c>
      <c r="O66" s="185" t="s">
        <v>364</v>
      </c>
      <c r="P66" s="185" t="s">
        <v>344</v>
      </c>
      <c r="Q66" s="185" t="s">
        <v>332</v>
      </c>
      <c r="R66" s="185" t="s">
        <v>345</v>
      </c>
      <c r="S66" s="185" t="s">
        <v>599</v>
      </c>
      <c r="T66" s="185" t="s">
        <v>1110</v>
      </c>
      <c r="U66" s="208" t="s">
        <v>314</v>
      </c>
      <c r="V66" s="209">
        <v>0.4</v>
      </c>
      <c r="W66" s="208" t="s">
        <v>77</v>
      </c>
      <c r="X66" s="209">
        <v>0.8</v>
      </c>
      <c r="Y66" s="66" t="s">
        <v>272</v>
      </c>
      <c r="Z66" s="185" t="s">
        <v>366</v>
      </c>
      <c r="AA66" s="208" t="s">
        <v>316</v>
      </c>
      <c r="AB66" s="213">
        <v>0.1008</v>
      </c>
      <c r="AC66" s="208" t="s">
        <v>121</v>
      </c>
      <c r="AD66" s="213">
        <v>0.33750000000000002</v>
      </c>
      <c r="AE66" s="66" t="s">
        <v>271</v>
      </c>
      <c r="AF66" s="185" t="s">
        <v>346</v>
      </c>
      <c r="AG66" s="206" t="s">
        <v>335</v>
      </c>
      <c r="AH66" s="210" t="s">
        <v>822</v>
      </c>
      <c r="AI66" s="210" t="s">
        <v>822</v>
      </c>
      <c r="AJ66" s="210" t="s">
        <v>782</v>
      </c>
      <c r="AK66" s="210" t="s">
        <v>782</v>
      </c>
      <c r="AL66" s="210" t="s">
        <v>822</v>
      </c>
      <c r="AM66" s="210" t="s">
        <v>822</v>
      </c>
      <c r="AN66" s="185" t="s">
        <v>1126</v>
      </c>
      <c r="AO66" s="185" t="s">
        <v>1127</v>
      </c>
      <c r="AP66" s="185" t="s">
        <v>1128</v>
      </c>
      <c r="AQ66" s="186">
        <v>45261</v>
      </c>
      <c r="AR66" s="187" t="s">
        <v>1129</v>
      </c>
      <c r="AS66" s="188" t="s">
        <v>1120</v>
      </c>
      <c r="AT66" s="189"/>
      <c r="AU66" s="190"/>
      <c r="AV66" s="191"/>
      <c r="AW66" s="189"/>
      <c r="AX66" s="187"/>
      <c r="AY66" s="188"/>
      <c r="AZ66" s="189"/>
      <c r="BA66" s="190"/>
      <c r="BB66" s="191"/>
      <c r="BC66" s="189"/>
      <c r="BD66" s="187"/>
      <c r="BE66" s="188"/>
      <c r="BF66" s="189"/>
      <c r="BG66" s="190"/>
      <c r="BH66" s="191"/>
      <c r="BI66" s="189"/>
      <c r="BJ66" s="187"/>
      <c r="BK66" s="188"/>
      <c r="BL66" s="189"/>
      <c r="BM66" s="190"/>
      <c r="BN66" s="191"/>
      <c r="BO66" s="189"/>
      <c r="BP66" s="187"/>
      <c r="BQ66" s="188"/>
      <c r="BR66" s="189"/>
      <c r="BS66" s="190"/>
      <c r="BT66" s="191"/>
      <c r="BU66" s="189"/>
      <c r="BV66" s="187"/>
      <c r="BW66" s="188"/>
      <c r="BX66" s="189"/>
      <c r="BY66" s="190"/>
      <c r="BZ66" s="192"/>
      <c r="CA66" s="2">
        <f t="shared" si="27"/>
        <v>33</v>
      </c>
      <c r="CB66" s="51" t="s">
        <v>722</v>
      </c>
      <c r="CC66" s="51" t="s">
        <v>723</v>
      </c>
      <c r="CD66" s="51" t="s">
        <v>618</v>
      </c>
      <c r="CE66" s="51" t="s">
        <v>607</v>
      </c>
      <c r="CF66" s="51" t="s">
        <v>605</v>
      </c>
      <c r="CG66" s="51" t="s">
        <v>605</v>
      </c>
      <c r="CH66" s="51" t="s">
        <v>628</v>
      </c>
      <c r="CI66" s="51" t="s">
        <v>605</v>
      </c>
      <c r="CJ66" s="51" t="s">
        <v>632</v>
      </c>
      <c r="CK66" s="51"/>
      <c r="CL66" s="51" t="s">
        <v>632</v>
      </c>
      <c r="CM66" s="51" t="s">
        <v>632</v>
      </c>
      <c r="CN66" s="51" t="s">
        <v>632</v>
      </c>
      <c r="CO66" s="51" t="s">
        <v>632</v>
      </c>
      <c r="CP66" s="51" t="s">
        <v>632</v>
      </c>
      <c r="CQ66" s="51" t="s">
        <v>632</v>
      </c>
      <c r="CR66" s="51" t="s">
        <v>680</v>
      </c>
      <c r="CS66" s="51" t="s">
        <v>632</v>
      </c>
      <c r="CT66" s="51" t="s">
        <v>632</v>
      </c>
      <c r="CU66" s="51" t="s">
        <v>632</v>
      </c>
      <c r="CV66" s="51" t="s">
        <v>632</v>
      </c>
      <c r="CW66" s="51" t="s">
        <v>632</v>
      </c>
      <c r="CX66" s="51" t="s">
        <v>632</v>
      </c>
      <c r="CZ66" s="174" t="str">
        <f t="shared" si="28"/>
        <v>Gestión de procesos</v>
      </c>
      <c r="DA66" s="282" t="str">
        <f t="shared" si="29"/>
        <v>Posibilidad de afectación reputacional por falta de adherencia de las entidades del Distrito para la aplicación de lineamientos de comunicación pública, debido a inadecuado acompañamiento y seguimiento a las campañas y/o acciones de comunicación que ellas desarrollan.</v>
      </c>
      <c r="DB66" s="282"/>
      <c r="DC66" s="282"/>
      <c r="DD66" s="282"/>
      <c r="DE66" s="282"/>
      <c r="DF66" s="282"/>
      <c r="DG66" s="282"/>
      <c r="DH66" s="174" t="str">
        <f t="shared" si="30"/>
        <v>Alto</v>
      </c>
      <c r="DI66" s="174" t="str">
        <f t="shared" si="31"/>
        <v>Bajo</v>
      </c>
      <c r="DK66" s="170" t="e">
        <f>SUM(LEN(#REF!)-LEN(SUBSTITUTE(#REF!,"- Preventivo","")))/LEN("- Preventivo")</f>
        <v>#REF!</v>
      </c>
      <c r="DL66" s="170" t="e">
        <f t="shared" si="32"/>
        <v>#REF!</v>
      </c>
      <c r="DM66" s="170" t="e">
        <f>SUM(LEN(#REF!)-LEN(SUBSTITUTE(#REF!,"- Detectivo","")))/LEN("- Detectivo")</f>
        <v>#REF!</v>
      </c>
      <c r="DN66" s="170" t="e">
        <f t="shared" si="33"/>
        <v>#REF!</v>
      </c>
      <c r="DO66" s="170" t="e">
        <f>SUM(LEN(#REF!)-LEN(SUBSTITUTE(#REF!,"- Correctivo","")))/LEN("- Correctivo")</f>
        <v>#REF!</v>
      </c>
      <c r="DP66" s="170" t="e">
        <f t="shared" si="34"/>
        <v>#REF!</v>
      </c>
      <c r="DQ66" s="170" t="e">
        <f t="shared" si="19"/>
        <v>#REF!</v>
      </c>
      <c r="DR66" s="170" t="e">
        <f t="shared" si="35"/>
        <v>#REF!</v>
      </c>
      <c r="DS66" s="170" t="e">
        <f>SUM(LEN(#REF!)-LEN(SUBSTITUTE(#REF!,"- Documentado","")))/LEN("- Documentado")</f>
        <v>#REF!</v>
      </c>
      <c r="DT66" s="170" t="e">
        <f>SUM(LEN(#REF!)-LEN(SUBSTITUTE(#REF!,"- Documentado","")))/LEN("- Documentado")</f>
        <v>#REF!</v>
      </c>
      <c r="DU66" s="170" t="e">
        <f t="shared" si="36"/>
        <v>#REF!</v>
      </c>
      <c r="DV66" s="170" t="e">
        <f>SUM(LEN(#REF!)-LEN(SUBSTITUTE(#REF!,"- Continua","")))/LEN("- Continua")</f>
        <v>#REF!</v>
      </c>
      <c r="DW66" s="170" t="e">
        <f>SUM(LEN(#REF!)-LEN(SUBSTITUTE(#REF!,"- Continua","")))/LEN("- Continua")</f>
        <v>#REF!</v>
      </c>
      <c r="DX66" s="170" t="e">
        <f t="shared" si="37"/>
        <v>#REF!</v>
      </c>
      <c r="DY66" s="170" t="e">
        <f>SUM(LEN(#REF!)-LEN(SUBSTITUTE(#REF!,"- Con registro","")))/LEN("- Con registro")</f>
        <v>#REF!</v>
      </c>
      <c r="DZ66" s="170" t="e">
        <f>SUM(LEN(#REF!)-LEN(SUBSTITUTE(#REF!,"- Con registro","")))/LEN("- Con registro")</f>
        <v>#REF!</v>
      </c>
      <c r="EA66" s="170" t="e">
        <f t="shared" si="38"/>
        <v>#REF!</v>
      </c>
      <c r="EB66" s="173" t="e">
        <f t="shared" si="20"/>
        <v>#REF!</v>
      </c>
      <c r="EC66" s="173" t="e">
        <f t="shared" si="21"/>
        <v>#REF!</v>
      </c>
      <c r="ED66" s="215" t="e">
        <f t="shared" si="22"/>
        <v>#REF!</v>
      </c>
      <c r="EE66" s="283" t="e">
        <f t="shared" si="23"/>
        <v>#REF!</v>
      </c>
      <c r="EF66" s="283"/>
      <c r="EG66" s="283"/>
      <c r="EH66" s="283"/>
      <c r="EI66" s="283"/>
      <c r="EJ66" s="283"/>
      <c r="EK66" s="283"/>
      <c r="EL66" s="283"/>
      <c r="EM66" s="283"/>
      <c r="EN66" s="283"/>
      <c r="EP66" s="201">
        <f t="shared" si="24"/>
        <v>45261</v>
      </c>
      <c r="EQ66" s="202">
        <f t="shared" si="25"/>
        <v>45320</v>
      </c>
      <c r="ER66" s="170" t="str">
        <f t="shared" si="26"/>
        <v>Riesgos</v>
      </c>
      <c r="ES66" s="170" t="str">
        <f t="shared" si="39"/>
        <v>ID_-: Posibilidad de afectación reputacional por falta de adherencia de las entidades del Distrito para la aplicación de lineamientos de comunicación pública, debido a inadecuado acompañamiento y seguimiento a las campañas y/o acciones de comunicación que ellas desarrollan.</v>
      </c>
      <c r="ET66" s="170" t="str">
        <f t="shared" si="40"/>
        <v>Ajuste en Identificación del riesgo
Análisis antes de controles
Establecimiento de controles
Evaluación de controles
Tratamiento del riesgo en el Mapa de riesgos de Gestión Estratégica de Comunicación e Información</v>
      </c>
      <c r="EU66" s="170" t="str">
        <f t="shared" si="41"/>
        <v>Solicitud de cambio realizada y aprobada por la Oficina Consejería de Comunicaciones a través del Aplicativo DARUMA</v>
      </c>
    </row>
    <row r="67" spans="1:151" ht="399.95" customHeight="1" x14ac:dyDescent="0.2">
      <c r="A67" s="206" t="s">
        <v>276</v>
      </c>
      <c r="B67" s="185" t="s">
        <v>566</v>
      </c>
      <c r="C67" s="185" t="s">
        <v>1130</v>
      </c>
      <c r="D67" s="206" t="s">
        <v>567</v>
      </c>
      <c r="E67" s="207" t="s">
        <v>537</v>
      </c>
      <c r="F67" s="185" t="s">
        <v>1131</v>
      </c>
      <c r="G67" s="207" t="s">
        <v>782</v>
      </c>
      <c r="H67" s="207" t="s">
        <v>782</v>
      </c>
      <c r="I67" s="176" t="s">
        <v>471</v>
      </c>
      <c r="J67" s="206" t="s">
        <v>35</v>
      </c>
      <c r="K67" s="207" t="s">
        <v>341</v>
      </c>
      <c r="L67" s="185" t="s">
        <v>257</v>
      </c>
      <c r="M67" s="191" t="s">
        <v>472</v>
      </c>
      <c r="N67" s="185" t="s">
        <v>473</v>
      </c>
      <c r="O67" s="185" t="s">
        <v>474</v>
      </c>
      <c r="P67" s="185" t="s">
        <v>568</v>
      </c>
      <c r="Q67" s="185" t="s">
        <v>332</v>
      </c>
      <c r="R67" s="185" t="s">
        <v>339</v>
      </c>
      <c r="S67" s="185" t="s">
        <v>598</v>
      </c>
      <c r="T67" s="185" t="s">
        <v>821</v>
      </c>
      <c r="U67" s="208" t="s">
        <v>314</v>
      </c>
      <c r="V67" s="209">
        <v>0.4</v>
      </c>
      <c r="W67" s="208" t="s">
        <v>101</v>
      </c>
      <c r="X67" s="209">
        <v>0.6</v>
      </c>
      <c r="Y67" s="66" t="s">
        <v>84</v>
      </c>
      <c r="Z67" s="185" t="s">
        <v>475</v>
      </c>
      <c r="AA67" s="208" t="s">
        <v>316</v>
      </c>
      <c r="AB67" s="213">
        <v>7.0559999999999984E-2</v>
      </c>
      <c r="AC67" s="208" t="s">
        <v>121</v>
      </c>
      <c r="AD67" s="213">
        <v>0.25312499999999999</v>
      </c>
      <c r="AE67" s="66" t="s">
        <v>271</v>
      </c>
      <c r="AF67" s="185" t="s">
        <v>386</v>
      </c>
      <c r="AG67" s="206" t="s">
        <v>335</v>
      </c>
      <c r="AH67" s="185" t="s">
        <v>822</v>
      </c>
      <c r="AI67" s="185" t="s">
        <v>822</v>
      </c>
      <c r="AJ67" s="185" t="s">
        <v>782</v>
      </c>
      <c r="AK67" s="185" t="s">
        <v>782</v>
      </c>
      <c r="AL67" s="185" t="s">
        <v>822</v>
      </c>
      <c r="AM67" s="185" t="s">
        <v>822</v>
      </c>
      <c r="AN67" s="185" t="s">
        <v>1132</v>
      </c>
      <c r="AO67" s="185" t="s">
        <v>1133</v>
      </c>
      <c r="AP67" s="185" t="s">
        <v>1134</v>
      </c>
      <c r="AQ67" s="186">
        <v>45261</v>
      </c>
      <c r="AR67" s="187" t="s">
        <v>837</v>
      </c>
      <c r="AS67" s="188" t="s">
        <v>1135</v>
      </c>
      <c r="AT67" s="189"/>
      <c r="AU67" s="190"/>
      <c r="AV67" s="191"/>
      <c r="AW67" s="189"/>
      <c r="AX67" s="187"/>
      <c r="AY67" s="188"/>
      <c r="AZ67" s="189"/>
      <c r="BA67" s="190"/>
      <c r="BB67" s="191"/>
      <c r="BC67" s="189"/>
      <c r="BD67" s="187"/>
      <c r="BE67" s="188"/>
      <c r="BF67" s="189"/>
      <c r="BG67" s="190"/>
      <c r="BH67" s="191"/>
      <c r="BI67" s="189"/>
      <c r="BJ67" s="187"/>
      <c r="BK67" s="188"/>
      <c r="BL67" s="189"/>
      <c r="BM67" s="190"/>
      <c r="BN67" s="191"/>
      <c r="BO67" s="189"/>
      <c r="BP67" s="187"/>
      <c r="BQ67" s="188"/>
      <c r="BR67" s="189"/>
      <c r="BS67" s="190"/>
      <c r="BT67" s="191"/>
      <c r="BU67" s="189"/>
      <c r="BV67" s="187"/>
      <c r="BW67" s="188"/>
      <c r="BX67" s="189"/>
      <c r="BY67" s="190"/>
      <c r="BZ67" s="192"/>
      <c r="CA67" s="2">
        <f t="shared" si="27"/>
        <v>33</v>
      </c>
      <c r="CB67" s="51" t="s">
        <v>737</v>
      </c>
      <c r="CC67" s="51" t="s">
        <v>718</v>
      </c>
      <c r="CD67" s="51" t="s">
        <v>619</v>
      </c>
      <c r="CE67" s="51" t="s">
        <v>607</v>
      </c>
      <c r="CF67" s="51" t="s">
        <v>605</v>
      </c>
      <c r="CG67" s="51" t="s">
        <v>605</v>
      </c>
      <c r="CH67" s="51" t="s">
        <v>627</v>
      </c>
      <c r="CI67" s="51" t="s">
        <v>605</v>
      </c>
      <c r="CJ67" s="51" t="s">
        <v>632</v>
      </c>
      <c r="CK67" s="51" t="s">
        <v>635</v>
      </c>
      <c r="CL67" s="51" t="s">
        <v>632</v>
      </c>
      <c r="CM67" s="51" t="s">
        <v>632</v>
      </c>
      <c r="CN67" s="51" t="s">
        <v>632</v>
      </c>
      <c r="CO67" s="51" t="s">
        <v>632</v>
      </c>
      <c r="CP67" s="51" t="s">
        <v>632</v>
      </c>
      <c r="CQ67" s="51" t="s">
        <v>632</v>
      </c>
      <c r="CR67" s="51" t="s">
        <v>681</v>
      </c>
      <c r="CS67" s="51" t="s">
        <v>632</v>
      </c>
      <c r="CT67" s="51" t="s">
        <v>632</v>
      </c>
      <c r="CU67" s="51" t="s">
        <v>632</v>
      </c>
      <c r="CV67" s="51" t="s">
        <v>632</v>
      </c>
      <c r="CW67" s="51" t="s">
        <v>632</v>
      </c>
      <c r="CX67" s="51" t="s">
        <v>632</v>
      </c>
      <c r="CZ67" s="174" t="str">
        <f t="shared" si="28"/>
        <v>Gestión de procesos</v>
      </c>
      <c r="DA67" s="282" t="str">
        <f t="shared" si="29"/>
        <v xml:space="preserve">Posibilidad de afectación reputacional por hallazgos y sanciones impuestas por órganos de control, debido a errores (fallas o deficiencias) en el registro adecuado y oportuno de los hechos económicos de la entidad </v>
      </c>
      <c r="DB67" s="282"/>
      <c r="DC67" s="282"/>
      <c r="DD67" s="282"/>
      <c r="DE67" s="282"/>
      <c r="DF67" s="282"/>
      <c r="DG67" s="282"/>
      <c r="DH67" s="174" t="str">
        <f t="shared" si="30"/>
        <v>Moderado</v>
      </c>
      <c r="DI67" s="174" t="str">
        <f t="shared" si="31"/>
        <v>Bajo</v>
      </c>
      <c r="DK67" s="170" t="e">
        <f>SUM(LEN(#REF!)-LEN(SUBSTITUTE(#REF!,"- Preventivo","")))/LEN("- Preventivo")</f>
        <v>#REF!</v>
      </c>
      <c r="DL67" s="170" t="e">
        <f t="shared" si="32"/>
        <v>#REF!</v>
      </c>
      <c r="DM67" s="170" t="e">
        <f>SUM(LEN(#REF!)-LEN(SUBSTITUTE(#REF!,"- Detectivo","")))/LEN("- Detectivo")</f>
        <v>#REF!</v>
      </c>
      <c r="DN67" s="170" t="e">
        <f t="shared" si="33"/>
        <v>#REF!</v>
      </c>
      <c r="DO67" s="170" t="e">
        <f>SUM(LEN(#REF!)-LEN(SUBSTITUTE(#REF!,"- Correctivo","")))/LEN("- Correctivo")</f>
        <v>#REF!</v>
      </c>
      <c r="DP67" s="170" t="e">
        <f t="shared" si="34"/>
        <v>#REF!</v>
      </c>
      <c r="DQ67" s="170" t="e">
        <f t="shared" si="19"/>
        <v>#REF!</v>
      </c>
      <c r="DR67" s="170" t="e">
        <f t="shared" si="35"/>
        <v>#REF!</v>
      </c>
      <c r="DS67" s="170" t="e">
        <f>SUM(LEN(#REF!)-LEN(SUBSTITUTE(#REF!,"- Documentado","")))/LEN("- Documentado")</f>
        <v>#REF!</v>
      </c>
      <c r="DT67" s="170" t="e">
        <f>SUM(LEN(#REF!)-LEN(SUBSTITUTE(#REF!,"- Documentado","")))/LEN("- Documentado")</f>
        <v>#REF!</v>
      </c>
      <c r="DU67" s="170" t="e">
        <f t="shared" si="36"/>
        <v>#REF!</v>
      </c>
      <c r="DV67" s="170" t="e">
        <f>SUM(LEN(#REF!)-LEN(SUBSTITUTE(#REF!,"- Continua","")))/LEN("- Continua")</f>
        <v>#REF!</v>
      </c>
      <c r="DW67" s="170" t="e">
        <f>SUM(LEN(#REF!)-LEN(SUBSTITUTE(#REF!,"- Continua","")))/LEN("- Continua")</f>
        <v>#REF!</v>
      </c>
      <c r="DX67" s="170" t="e">
        <f t="shared" si="37"/>
        <v>#REF!</v>
      </c>
      <c r="DY67" s="170" t="e">
        <f>SUM(LEN(#REF!)-LEN(SUBSTITUTE(#REF!,"- Con registro","")))/LEN("- Con registro")</f>
        <v>#REF!</v>
      </c>
      <c r="DZ67" s="170" t="e">
        <f>SUM(LEN(#REF!)-LEN(SUBSTITUTE(#REF!,"- Con registro","")))/LEN("- Con registro")</f>
        <v>#REF!</v>
      </c>
      <c r="EA67" s="170" t="e">
        <f t="shared" si="38"/>
        <v>#REF!</v>
      </c>
      <c r="EB67" s="173" t="e">
        <f t="shared" si="20"/>
        <v>#REF!</v>
      </c>
      <c r="EC67" s="173" t="e">
        <f t="shared" si="21"/>
        <v>#REF!</v>
      </c>
      <c r="ED67" s="215" t="e">
        <f t="shared" si="22"/>
        <v>#REF!</v>
      </c>
      <c r="EE67" s="283" t="e">
        <f t="shared" si="23"/>
        <v>#REF!</v>
      </c>
      <c r="EF67" s="283"/>
      <c r="EG67" s="283"/>
      <c r="EH67" s="283"/>
      <c r="EI67" s="283"/>
      <c r="EJ67" s="283"/>
      <c r="EK67" s="283"/>
      <c r="EL67" s="283"/>
      <c r="EM67" s="283"/>
      <c r="EN67" s="283"/>
      <c r="EP67" s="201">
        <f t="shared" si="24"/>
        <v>45261</v>
      </c>
      <c r="EQ67" s="202">
        <f t="shared" si="25"/>
        <v>45320</v>
      </c>
      <c r="ER67" s="170" t="str">
        <f t="shared" si="26"/>
        <v>Riesgos</v>
      </c>
      <c r="ES67" s="170" t="str">
        <f t="shared" si="39"/>
        <v xml:space="preserve">ID_-: Posibilidad de afectación reputacional por hallazgos y sanciones impuestas por órganos de control, debido a errores (fallas o deficiencias) en el registro adecuado y oportuno de los hechos económicos de la entidad </v>
      </c>
      <c r="ET67" s="170" t="str">
        <f t="shared" si="40"/>
        <v>Ajuste en 
Establecimiento de controles
 en el Mapa de riesgos de Gestión Financiera</v>
      </c>
      <c r="EU67" s="170" t="str">
        <f t="shared" si="41"/>
        <v>Solicitud de cambio realizada y aprobada por la Subdirección Financiera a través del Aplicativo DARUMA</v>
      </c>
    </row>
    <row r="68" spans="1:151" ht="399.95" customHeight="1" x14ac:dyDescent="0.2">
      <c r="A68" s="206" t="s">
        <v>276</v>
      </c>
      <c r="B68" s="185" t="s">
        <v>566</v>
      </c>
      <c r="C68" s="185" t="s">
        <v>1130</v>
      </c>
      <c r="D68" s="206" t="s">
        <v>567</v>
      </c>
      <c r="E68" s="207" t="s">
        <v>537</v>
      </c>
      <c r="F68" s="185" t="s">
        <v>1131</v>
      </c>
      <c r="G68" s="207" t="s">
        <v>782</v>
      </c>
      <c r="H68" s="207" t="s">
        <v>782</v>
      </c>
      <c r="I68" s="176" t="s">
        <v>1396</v>
      </c>
      <c r="J68" s="206" t="s">
        <v>35</v>
      </c>
      <c r="K68" s="207" t="s">
        <v>341</v>
      </c>
      <c r="L68" s="185" t="s">
        <v>257</v>
      </c>
      <c r="M68" s="191" t="s">
        <v>476</v>
      </c>
      <c r="N68" s="185" t="s">
        <v>477</v>
      </c>
      <c r="O68" s="185" t="s">
        <v>478</v>
      </c>
      <c r="P68" s="185" t="s">
        <v>568</v>
      </c>
      <c r="Q68" s="185" t="s">
        <v>332</v>
      </c>
      <c r="R68" s="185" t="s">
        <v>339</v>
      </c>
      <c r="S68" s="185" t="s">
        <v>598</v>
      </c>
      <c r="T68" s="185" t="s">
        <v>821</v>
      </c>
      <c r="U68" s="208" t="s">
        <v>314</v>
      </c>
      <c r="V68" s="209">
        <v>0.4</v>
      </c>
      <c r="W68" s="208" t="s">
        <v>77</v>
      </c>
      <c r="X68" s="209">
        <v>0.8</v>
      </c>
      <c r="Y68" s="66" t="s">
        <v>272</v>
      </c>
      <c r="Z68" s="185" t="s">
        <v>479</v>
      </c>
      <c r="AA68" s="208" t="s">
        <v>316</v>
      </c>
      <c r="AB68" s="213">
        <v>2.5401599999999996E-2</v>
      </c>
      <c r="AC68" s="208" t="s">
        <v>121</v>
      </c>
      <c r="AD68" s="213">
        <v>0.33750000000000002</v>
      </c>
      <c r="AE68" s="66" t="s">
        <v>271</v>
      </c>
      <c r="AF68" s="185" t="s">
        <v>346</v>
      </c>
      <c r="AG68" s="206" t="s">
        <v>335</v>
      </c>
      <c r="AH68" s="185" t="s">
        <v>822</v>
      </c>
      <c r="AI68" s="185" t="s">
        <v>822</v>
      </c>
      <c r="AJ68" s="185" t="s">
        <v>782</v>
      </c>
      <c r="AK68" s="185" t="s">
        <v>782</v>
      </c>
      <c r="AL68" s="185" t="s">
        <v>822</v>
      </c>
      <c r="AM68" s="185" t="s">
        <v>822</v>
      </c>
      <c r="AN68" s="185" t="s">
        <v>1136</v>
      </c>
      <c r="AO68" s="185" t="s">
        <v>1137</v>
      </c>
      <c r="AP68" s="185" t="s">
        <v>1138</v>
      </c>
      <c r="AQ68" s="186">
        <v>45261</v>
      </c>
      <c r="AR68" s="187" t="s">
        <v>837</v>
      </c>
      <c r="AS68" s="188" t="s">
        <v>1135</v>
      </c>
      <c r="AT68" s="189"/>
      <c r="AU68" s="190"/>
      <c r="AV68" s="191"/>
      <c r="AW68" s="189"/>
      <c r="AX68" s="187"/>
      <c r="AY68" s="188"/>
      <c r="AZ68" s="189"/>
      <c r="BA68" s="190"/>
      <c r="BB68" s="191"/>
      <c r="BC68" s="189"/>
      <c r="BD68" s="187"/>
      <c r="BE68" s="188"/>
      <c r="BF68" s="189"/>
      <c r="BG68" s="190"/>
      <c r="BH68" s="191"/>
      <c r="BI68" s="189"/>
      <c r="BJ68" s="187"/>
      <c r="BK68" s="188"/>
      <c r="BL68" s="189"/>
      <c r="BM68" s="190"/>
      <c r="BN68" s="191"/>
      <c r="BO68" s="189"/>
      <c r="BP68" s="187"/>
      <c r="BQ68" s="188"/>
      <c r="BR68" s="189"/>
      <c r="BS68" s="190"/>
      <c r="BT68" s="191"/>
      <c r="BU68" s="189"/>
      <c r="BV68" s="187"/>
      <c r="BW68" s="188"/>
      <c r="BX68" s="189"/>
      <c r="BY68" s="190"/>
      <c r="BZ68" s="192"/>
      <c r="CA68" s="2">
        <f t="shared" si="27"/>
        <v>33</v>
      </c>
      <c r="CB68" s="51" t="s">
        <v>737</v>
      </c>
      <c r="CC68" s="51" t="s">
        <v>718</v>
      </c>
      <c r="CD68" s="51" t="s">
        <v>619</v>
      </c>
      <c r="CE68" s="51" t="s">
        <v>607</v>
      </c>
      <c r="CF68" s="51" t="s">
        <v>605</v>
      </c>
      <c r="CG68" s="51" t="s">
        <v>605</v>
      </c>
      <c r="CH68" s="51" t="s">
        <v>627</v>
      </c>
      <c r="CI68" s="51" t="s">
        <v>605</v>
      </c>
      <c r="CJ68" s="51" t="s">
        <v>632</v>
      </c>
      <c r="CK68" s="51" t="s">
        <v>635</v>
      </c>
      <c r="CL68" s="51" t="s">
        <v>632</v>
      </c>
      <c r="CM68" s="51" t="s">
        <v>632</v>
      </c>
      <c r="CN68" s="51" t="s">
        <v>632</v>
      </c>
      <c r="CO68" s="51" t="s">
        <v>632</v>
      </c>
      <c r="CP68" s="51" t="s">
        <v>632</v>
      </c>
      <c r="CQ68" s="51" t="s">
        <v>632</v>
      </c>
      <c r="CR68" s="51" t="s">
        <v>681</v>
      </c>
      <c r="CS68" s="51" t="s">
        <v>632</v>
      </c>
      <c r="CT68" s="51" t="s">
        <v>632</v>
      </c>
      <c r="CU68" s="51" t="s">
        <v>632</v>
      </c>
      <c r="CV68" s="51" t="s">
        <v>632</v>
      </c>
      <c r="CW68" s="51" t="s">
        <v>632</v>
      </c>
      <c r="CX68" s="51" t="s">
        <v>632</v>
      </c>
      <c r="CZ68" s="174" t="str">
        <f t="shared" si="28"/>
        <v>Gestión de procesos</v>
      </c>
      <c r="DA68" s="282" t="str">
        <f t="shared" si="29"/>
        <v xml:space="preserve">Posibilidad de afectación reputacional por hallazgos y sanciones impuestas por órganos de control  y la secretaria distrital de hacienda, debido a incumplimiento parcial de compromisos en la presentación de Estados Financieros </v>
      </c>
      <c r="DB68" s="282"/>
      <c r="DC68" s="282"/>
      <c r="DD68" s="282"/>
      <c r="DE68" s="282"/>
      <c r="DF68" s="282"/>
      <c r="DG68" s="282"/>
      <c r="DH68" s="174" t="str">
        <f t="shared" si="30"/>
        <v>Alto</v>
      </c>
      <c r="DI68" s="174" t="str">
        <f t="shared" si="31"/>
        <v>Bajo</v>
      </c>
      <c r="DK68" s="170" t="e">
        <f>SUM(LEN(#REF!)-LEN(SUBSTITUTE(#REF!,"- Preventivo","")))/LEN("- Preventivo")</f>
        <v>#REF!</v>
      </c>
      <c r="DL68" s="170" t="e">
        <f t="shared" si="32"/>
        <v>#REF!</v>
      </c>
      <c r="DM68" s="170" t="e">
        <f>SUM(LEN(#REF!)-LEN(SUBSTITUTE(#REF!,"- Detectivo","")))/LEN("- Detectivo")</f>
        <v>#REF!</v>
      </c>
      <c r="DN68" s="170" t="e">
        <f t="shared" si="33"/>
        <v>#REF!</v>
      </c>
      <c r="DO68" s="170" t="e">
        <f>SUM(LEN(#REF!)-LEN(SUBSTITUTE(#REF!,"- Correctivo","")))/LEN("- Correctivo")</f>
        <v>#REF!</v>
      </c>
      <c r="DP68" s="170" t="e">
        <f t="shared" si="34"/>
        <v>#REF!</v>
      </c>
      <c r="DQ68" s="170" t="e">
        <f t="shared" si="19"/>
        <v>#REF!</v>
      </c>
      <c r="DR68" s="170" t="e">
        <f t="shared" si="35"/>
        <v>#REF!</v>
      </c>
      <c r="DS68" s="170" t="e">
        <f>SUM(LEN(#REF!)-LEN(SUBSTITUTE(#REF!,"- Documentado","")))/LEN("- Documentado")</f>
        <v>#REF!</v>
      </c>
      <c r="DT68" s="170" t="e">
        <f>SUM(LEN(#REF!)-LEN(SUBSTITUTE(#REF!,"- Documentado","")))/LEN("- Documentado")</f>
        <v>#REF!</v>
      </c>
      <c r="DU68" s="170" t="e">
        <f t="shared" si="36"/>
        <v>#REF!</v>
      </c>
      <c r="DV68" s="170" t="e">
        <f>SUM(LEN(#REF!)-LEN(SUBSTITUTE(#REF!,"- Continua","")))/LEN("- Continua")</f>
        <v>#REF!</v>
      </c>
      <c r="DW68" s="170" t="e">
        <f>SUM(LEN(#REF!)-LEN(SUBSTITUTE(#REF!,"- Continua","")))/LEN("- Continua")</f>
        <v>#REF!</v>
      </c>
      <c r="DX68" s="170" t="e">
        <f t="shared" si="37"/>
        <v>#REF!</v>
      </c>
      <c r="DY68" s="170" t="e">
        <f>SUM(LEN(#REF!)-LEN(SUBSTITUTE(#REF!,"- Con registro","")))/LEN("- Con registro")</f>
        <v>#REF!</v>
      </c>
      <c r="DZ68" s="170" t="e">
        <f>SUM(LEN(#REF!)-LEN(SUBSTITUTE(#REF!,"- Con registro","")))/LEN("- Con registro")</f>
        <v>#REF!</v>
      </c>
      <c r="EA68" s="170" t="e">
        <f t="shared" si="38"/>
        <v>#REF!</v>
      </c>
      <c r="EB68" s="173" t="e">
        <f t="shared" si="20"/>
        <v>#REF!</v>
      </c>
      <c r="EC68" s="173" t="e">
        <f t="shared" si="21"/>
        <v>#REF!</v>
      </c>
      <c r="ED68" s="215" t="e">
        <f t="shared" si="22"/>
        <v>#REF!</v>
      </c>
      <c r="EE68" s="283" t="e">
        <f t="shared" si="23"/>
        <v>#REF!</v>
      </c>
      <c r="EF68" s="283"/>
      <c r="EG68" s="283"/>
      <c r="EH68" s="283"/>
      <c r="EI68" s="283"/>
      <c r="EJ68" s="283"/>
      <c r="EK68" s="283"/>
      <c r="EL68" s="283"/>
      <c r="EM68" s="283"/>
      <c r="EN68" s="283"/>
      <c r="EP68" s="201">
        <f t="shared" si="24"/>
        <v>45261</v>
      </c>
      <c r="EQ68" s="202">
        <f t="shared" si="25"/>
        <v>45320</v>
      </c>
      <c r="ER68" s="170" t="str">
        <f t="shared" si="26"/>
        <v>Riesgos</v>
      </c>
      <c r="ES68" s="170" t="str">
        <f t="shared" si="39"/>
        <v xml:space="preserve">ID_-: Posibilidad de afectación reputacional por hallazgos y sanciones impuestas por órganos de control  y la secretaria distrital de hacienda, debido a incumplimiento parcial de compromisos en la presentación de Estados Financieros </v>
      </c>
      <c r="ET68" s="170" t="str">
        <f t="shared" si="40"/>
        <v>Ajuste en 
Establecimiento de controles
 en el Mapa de riesgos de Gestión Financiera</v>
      </c>
      <c r="EU68" s="170" t="str">
        <f t="shared" si="41"/>
        <v>Solicitud de cambio realizada y aprobada por la Subdirección Financiera a través del Aplicativo DARUMA</v>
      </c>
    </row>
    <row r="69" spans="1:151" ht="399.95" customHeight="1" x14ac:dyDescent="0.2">
      <c r="A69" s="206" t="s">
        <v>276</v>
      </c>
      <c r="B69" s="185" t="s">
        <v>566</v>
      </c>
      <c r="C69" s="185" t="s">
        <v>1130</v>
      </c>
      <c r="D69" s="206" t="s">
        <v>567</v>
      </c>
      <c r="E69" s="207" t="s">
        <v>537</v>
      </c>
      <c r="F69" s="185" t="s">
        <v>1139</v>
      </c>
      <c r="G69" s="207" t="s">
        <v>782</v>
      </c>
      <c r="H69" s="207" t="s">
        <v>782</v>
      </c>
      <c r="I69" s="176" t="s">
        <v>1397</v>
      </c>
      <c r="J69" s="206" t="s">
        <v>35</v>
      </c>
      <c r="K69" s="207" t="s">
        <v>341</v>
      </c>
      <c r="L69" s="185" t="s">
        <v>257</v>
      </c>
      <c r="M69" s="191" t="s">
        <v>480</v>
      </c>
      <c r="N69" s="210" t="s">
        <v>477</v>
      </c>
      <c r="O69" s="185" t="s">
        <v>481</v>
      </c>
      <c r="P69" s="185" t="s">
        <v>568</v>
      </c>
      <c r="Q69" s="185" t="s">
        <v>332</v>
      </c>
      <c r="R69" s="185" t="s">
        <v>339</v>
      </c>
      <c r="S69" s="185" t="s">
        <v>598</v>
      </c>
      <c r="T69" s="185" t="s">
        <v>821</v>
      </c>
      <c r="U69" s="208" t="s">
        <v>318</v>
      </c>
      <c r="V69" s="209">
        <v>0.8</v>
      </c>
      <c r="W69" s="208" t="s">
        <v>101</v>
      </c>
      <c r="X69" s="209">
        <v>0.6</v>
      </c>
      <c r="Y69" s="66" t="s">
        <v>272</v>
      </c>
      <c r="Z69" s="185" t="s">
        <v>482</v>
      </c>
      <c r="AA69" s="208" t="s">
        <v>316</v>
      </c>
      <c r="AB69" s="213">
        <v>5.9270400000000001E-2</v>
      </c>
      <c r="AC69" s="208" t="s">
        <v>121</v>
      </c>
      <c r="AD69" s="213">
        <v>0.33749999999999997</v>
      </c>
      <c r="AE69" s="66" t="s">
        <v>271</v>
      </c>
      <c r="AF69" s="185" t="s">
        <v>346</v>
      </c>
      <c r="AG69" s="206" t="s">
        <v>335</v>
      </c>
      <c r="AH69" s="185" t="s">
        <v>822</v>
      </c>
      <c r="AI69" s="185" t="s">
        <v>822</v>
      </c>
      <c r="AJ69" s="185" t="s">
        <v>782</v>
      </c>
      <c r="AK69" s="185" t="s">
        <v>782</v>
      </c>
      <c r="AL69" s="185" t="s">
        <v>822</v>
      </c>
      <c r="AM69" s="185" t="s">
        <v>822</v>
      </c>
      <c r="AN69" s="185" t="s">
        <v>1140</v>
      </c>
      <c r="AO69" s="185" t="s">
        <v>1141</v>
      </c>
      <c r="AP69" s="185" t="s">
        <v>1142</v>
      </c>
      <c r="AQ69" s="189">
        <v>45261</v>
      </c>
      <c r="AR69" s="190" t="s">
        <v>837</v>
      </c>
      <c r="AS69" s="191" t="s">
        <v>1143</v>
      </c>
      <c r="AT69" s="189"/>
      <c r="AU69" s="187"/>
      <c r="AV69" s="188"/>
      <c r="AW69" s="189"/>
      <c r="AX69" s="190"/>
      <c r="AY69" s="191"/>
      <c r="AZ69" s="189"/>
      <c r="BA69" s="187"/>
      <c r="BB69" s="188"/>
      <c r="BC69" s="189"/>
      <c r="BD69" s="190"/>
      <c r="BE69" s="191"/>
      <c r="BF69" s="189"/>
      <c r="BG69" s="187"/>
      <c r="BH69" s="188"/>
      <c r="BI69" s="189"/>
      <c r="BJ69" s="190"/>
      <c r="BK69" s="191"/>
      <c r="BL69" s="189"/>
      <c r="BM69" s="187"/>
      <c r="BN69" s="188"/>
      <c r="BO69" s="189"/>
      <c r="BP69" s="190"/>
      <c r="BQ69" s="191"/>
      <c r="BR69" s="189"/>
      <c r="BS69" s="187"/>
      <c r="BT69" s="188"/>
      <c r="BU69" s="189"/>
      <c r="BV69" s="190"/>
      <c r="BW69" s="193"/>
      <c r="BX69" s="189"/>
      <c r="BY69" s="190"/>
      <c r="BZ69" s="191"/>
      <c r="CA69" s="2">
        <f t="shared" si="27"/>
        <v>33</v>
      </c>
      <c r="CB69" s="51" t="s">
        <v>737</v>
      </c>
      <c r="CC69" s="51" t="s">
        <v>718</v>
      </c>
      <c r="CD69" s="51" t="s">
        <v>619</v>
      </c>
      <c r="CE69" s="51" t="s">
        <v>607</v>
      </c>
      <c r="CF69" s="51" t="s">
        <v>605</v>
      </c>
      <c r="CG69" s="51" t="s">
        <v>605</v>
      </c>
      <c r="CH69" s="51" t="s">
        <v>627</v>
      </c>
      <c r="CI69" s="51" t="s">
        <v>605</v>
      </c>
      <c r="CJ69" s="51" t="s">
        <v>633</v>
      </c>
      <c r="CK69" s="51" t="s">
        <v>635</v>
      </c>
      <c r="CL69" s="51" t="s">
        <v>632</v>
      </c>
      <c r="CM69" s="51" t="s">
        <v>632</v>
      </c>
      <c r="CN69" s="51" t="s">
        <v>632</v>
      </c>
      <c r="CO69" s="51" t="s">
        <v>632</v>
      </c>
      <c r="CP69" s="51" t="s">
        <v>632</v>
      </c>
      <c r="CQ69" s="51" t="s">
        <v>632</v>
      </c>
      <c r="CR69" s="51" t="s">
        <v>681</v>
      </c>
      <c r="CS69" s="51" t="s">
        <v>632</v>
      </c>
      <c r="CT69" s="51" t="s">
        <v>632</v>
      </c>
      <c r="CU69" s="51" t="s">
        <v>632</v>
      </c>
      <c r="CV69" s="51" t="s">
        <v>632</v>
      </c>
      <c r="CW69" s="51" t="s">
        <v>632</v>
      </c>
      <c r="CX69" s="51" t="s">
        <v>632</v>
      </c>
      <c r="CZ69" s="174" t="str">
        <f t="shared" si="28"/>
        <v>Gestión de procesos</v>
      </c>
      <c r="DA69" s="282" t="str">
        <f t="shared" si="29"/>
        <v>Posibilidad de afectación reputacional por hallazgos y sanciones impuestas por órganos de control, debido a errores (fallas o deficiencias) al gestionar los Certificados de Disponibilidad Presupuestal y de Registro Presupuestal</v>
      </c>
      <c r="DB69" s="282"/>
      <c r="DC69" s="282"/>
      <c r="DD69" s="282"/>
      <c r="DE69" s="282"/>
      <c r="DF69" s="282"/>
      <c r="DG69" s="282"/>
      <c r="DH69" s="174" t="str">
        <f t="shared" si="30"/>
        <v>Alto</v>
      </c>
      <c r="DI69" s="174" t="str">
        <f t="shared" si="31"/>
        <v>Bajo</v>
      </c>
      <c r="DK69" s="170" t="e">
        <f>SUM(LEN(#REF!)-LEN(SUBSTITUTE(#REF!,"- Preventivo","")))/LEN("- Preventivo")</f>
        <v>#REF!</v>
      </c>
      <c r="DL69" s="170" t="e">
        <f t="shared" si="32"/>
        <v>#REF!</v>
      </c>
      <c r="DM69" s="170" t="e">
        <f>SUM(LEN(#REF!)-LEN(SUBSTITUTE(#REF!,"- Detectivo","")))/LEN("- Detectivo")</f>
        <v>#REF!</v>
      </c>
      <c r="DN69" s="170" t="e">
        <f t="shared" si="33"/>
        <v>#REF!</v>
      </c>
      <c r="DO69" s="170" t="e">
        <f>SUM(LEN(#REF!)-LEN(SUBSTITUTE(#REF!,"- Correctivo","")))/LEN("- Correctivo")</f>
        <v>#REF!</v>
      </c>
      <c r="DP69" s="170" t="e">
        <f t="shared" si="34"/>
        <v>#REF!</v>
      </c>
      <c r="DQ69" s="170" t="e">
        <f t="shared" si="19"/>
        <v>#REF!</v>
      </c>
      <c r="DR69" s="170" t="e">
        <f t="shared" si="35"/>
        <v>#REF!</v>
      </c>
      <c r="DS69" s="170" t="e">
        <f>SUM(LEN(#REF!)-LEN(SUBSTITUTE(#REF!,"- Documentado","")))/LEN("- Documentado")</f>
        <v>#REF!</v>
      </c>
      <c r="DT69" s="170" t="e">
        <f>SUM(LEN(#REF!)-LEN(SUBSTITUTE(#REF!,"- Documentado","")))/LEN("- Documentado")</f>
        <v>#REF!</v>
      </c>
      <c r="DU69" s="170" t="e">
        <f t="shared" si="36"/>
        <v>#REF!</v>
      </c>
      <c r="DV69" s="170" t="e">
        <f>SUM(LEN(#REF!)-LEN(SUBSTITUTE(#REF!,"- Continua","")))/LEN("- Continua")</f>
        <v>#REF!</v>
      </c>
      <c r="DW69" s="170" t="e">
        <f>SUM(LEN(#REF!)-LEN(SUBSTITUTE(#REF!,"- Continua","")))/LEN("- Continua")</f>
        <v>#REF!</v>
      </c>
      <c r="DX69" s="170" t="e">
        <f t="shared" si="37"/>
        <v>#REF!</v>
      </c>
      <c r="DY69" s="170" t="e">
        <f>SUM(LEN(#REF!)-LEN(SUBSTITUTE(#REF!,"- Con registro","")))/LEN("- Con registro")</f>
        <v>#REF!</v>
      </c>
      <c r="DZ69" s="170" t="e">
        <f>SUM(LEN(#REF!)-LEN(SUBSTITUTE(#REF!,"- Con registro","")))/LEN("- Con registro")</f>
        <v>#REF!</v>
      </c>
      <c r="EA69" s="170" t="e">
        <f t="shared" si="38"/>
        <v>#REF!</v>
      </c>
      <c r="EB69" s="173" t="e">
        <f t="shared" si="20"/>
        <v>#REF!</v>
      </c>
      <c r="EC69" s="173" t="e">
        <f t="shared" si="21"/>
        <v>#REF!</v>
      </c>
      <c r="ED69" s="215" t="e">
        <f t="shared" si="22"/>
        <v>#REF!</v>
      </c>
      <c r="EE69" s="283" t="e">
        <f t="shared" si="23"/>
        <v>#REF!</v>
      </c>
      <c r="EF69" s="283"/>
      <c r="EG69" s="283"/>
      <c r="EH69" s="283"/>
      <c r="EI69" s="283"/>
      <c r="EJ69" s="283"/>
      <c r="EK69" s="283"/>
      <c r="EL69" s="283"/>
      <c r="EM69" s="283"/>
      <c r="EN69" s="283"/>
      <c r="EP69" s="201">
        <f t="shared" si="24"/>
        <v>45261</v>
      </c>
      <c r="EQ69" s="202">
        <f t="shared" si="25"/>
        <v>45320</v>
      </c>
      <c r="ER69" s="170" t="str">
        <f t="shared" si="26"/>
        <v>Riesgos</v>
      </c>
      <c r="ES69" s="170" t="str">
        <f t="shared" si="39"/>
        <v>ID_-: Posibilidad de afectación reputacional por hallazgos y sanciones impuestas por órganos de control, debido a errores (fallas o deficiencias) al gestionar los Certificados de Disponibilidad Presupuestal y de Registro Presupuestal</v>
      </c>
      <c r="ET69" s="170" t="str">
        <f t="shared" si="40"/>
        <v>Ajuste en 
Establecimiento de controles
 en el Mapa de riesgos de Gestión Financiera</v>
      </c>
      <c r="EU69" s="170" t="str">
        <f t="shared" si="41"/>
        <v>Solicitud de cambio realizada y aprobada por la Subdirección Financiera a través del Aplicativo DARUMA</v>
      </c>
    </row>
    <row r="70" spans="1:151" ht="399.95" customHeight="1" x14ac:dyDescent="0.2">
      <c r="A70" s="206" t="s">
        <v>276</v>
      </c>
      <c r="B70" s="185" t="s">
        <v>566</v>
      </c>
      <c r="C70" s="185" t="s">
        <v>1130</v>
      </c>
      <c r="D70" s="206" t="s">
        <v>567</v>
      </c>
      <c r="E70" s="207" t="s">
        <v>537</v>
      </c>
      <c r="F70" s="185" t="s">
        <v>1144</v>
      </c>
      <c r="G70" s="207" t="s">
        <v>782</v>
      </c>
      <c r="H70" s="207" t="s">
        <v>782</v>
      </c>
      <c r="I70" s="176" t="s">
        <v>1145</v>
      </c>
      <c r="J70" s="206" t="s">
        <v>35</v>
      </c>
      <c r="K70" s="207" t="s">
        <v>341</v>
      </c>
      <c r="L70" s="185" t="s">
        <v>257</v>
      </c>
      <c r="M70" s="191" t="s">
        <v>483</v>
      </c>
      <c r="N70" s="185" t="s">
        <v>477</v>
      </c>
      <c r="O70" s="185" t="s">
        <v>484</v>
      </c>
      <c r="P70" s="185" t="s">
        <v>568</v>
      </c>
      <c r="Q70" s="185" t="s">
        <v>332</v>
      </c>
      <c r="R70" s="185" t="s">
        <v>345</v>
      </c>
      <c r="S70" s="185" t="s">
        <v>598</v>
      </c>
      <c r="T70" s="185" t="s">
        <v>821</v>
      </c>
      <c r="U70" s="208" t="s">
        <v>319</v>
      </c>
      <c r="V70" s="209">
        <v>1</v>
      </c>
      <c r="W70" s="208" t="s">
        <v>121</v>
      </c>
      <c r="X70" s="209">
        <v>0.4</v>
      </c>
      <c r="Y70" s="66" t="s">
        <v>272</v>
      </c>
      <c r="Z70" s="185" t="s">
        <v>1146</v>
      </c>
      <c r="AA70" s="208" t="s">
        <v>316</v>
      </c>
      <c r="AB70" s="213">
        <v>0.1764</v>
      </c>
      <c r="AC70" s="208" t="s">
        <v>121</v>
      </c>
      <c r="AD70" s="213">
        <v>0.22500000000000003</v>
      </c>
      <c r="AE70" s="66" t="s">
        <v>271</v>
      </c>
      <c r="AF70" s="185" t="s">
        <v>346</v>
      </c>
      <c r="AG70" s="206" t="s">
        <v>335</v>
      </c>
      <c r="AH70" s="185" t="s">
        <v>822</v>
      </c>
      <c r="AI70" s="185" t="s">
        <v>822</v>
      </c>
      <c r="AJ70" s="185" t="s">
        <v>782</v>
      </c>
      <c r="AK70" s="185" t="s">
        <v>782</v>
      </c>
      <c r="AL70" s="185" t="s">
        <v>822</v>
      </c>
      <c r="AM70" s="185" t="s">
        <v>822</v>
      </c>
      <c r="AN70" s="185" t="s">
        <v>1147</v>
      </c>
      <c r="AO70" s="185" t="s">
        <v>1148</v>
      </c>
      <c r="AP70" s="185" t="s">
        <v>1149</v>
      </c>
      <c r="AQ70" s="186">
        <v>45261</v>
      </c>
      <c r="AR70" s="187" t="s">
        <v>823</v>
      </c>
      <c r="AS70" s="188" t="s">
        <v>1143</v>
      </c>
      <c r="AT70" s="189"/>
      <c r="AU70" s="190"/>
      <c r="AV70" s="191"/>
      <c r="AW70" s="189"/>
      <c r="AX70" s="187"/>
      <c r="AY70" s="188"/>
      <c r="AZ70" s="189"/>
      <c r="BA70" s="190"/>
      <c r="BB70" s="191"/>
      <c r="BC70" s="189"/>
      <c r="BD70" s="187"/>
      <c r="BE70" s="188"/>
      <c r="BF70" s="189"/>
      <c r="BG70" s="190"/>
      <c r="BH70" s="191"/>
      <c r="BI70" s="189"/>
      <c r="BJ70" s="187"/>
      <c r="BK70" s="188"/>
      <c r="BL70" s="189"/>
      <c r="BM70" s="190"/>
      <c r="BN70" s="191"/>
      <c r="BO70" s="189"/>
      <c r="BP70" s="187"/>
      <c r="BQ70" s="188"/>
      <c r="BR70" s="189"/>
      <c r="BS70" s="190"/>
      <c r="BT70" s="191"/>
      <c r="BU70" s="189"/>
      <c r="BV70" s="187"/>
      <c r="BW70" s="188"/>
      <c r="BX70" s="189"/>
      <c r="BY70" s="190"/>
      <c r="BZ70" s="192"/>
      <c r="CA70" s="2">
        <f t="shared" si="27"/>
        <v>33</v>
      </c>
      <c r="CB70" s="51" t="s">
        <v>737</v>
      </c>
      <c r="CC70" s="51" t="s">
        <v>718</v>
      </c>
      <c r="CD70" s="51" t="s">
        <v>619</v>
      </c>
      <c r="CE70" s="51" t="s">
        <v>607</v>
      </c>
      <c r="CF70" s="51" t="s">
        <v>605</v>
      </c>
      <c r="CG70" s="51" t="s">
        <v>605</v>
      </c>
      <c r="CH70" s="51" t="s">
        <v>627</v>
      </c>
      <c r="CI70" s="51" t="s">
        <v>605</v>
      </c>
      <c r="CJ70" s="51" t="s">
        <v>632</v>
      </c>
      <c r="CK70" s="51" t="s">
        <v>635</v>
      </c>
      <c r="CL70" s="51" t="s">
        <v>632</v>
      </c>
      <c r="CM70" s="51" t="s">
        <v>632</v>
      </c>
      <c r="CN70" s="51" t="s">
        <v>632</v>
      </c>
      <c r="CO70" s="51" t="s">
        <v>632</v>
      </c>
      <c r="CP70" s="51" t="s">
        <v>632</v>
      </c>
      <c r="CQ70" s="51" t="s">
        <v>632</v>
      </c>
      <c r="CR70" s="51" t="s">
        <v>681</v>
      </c>
      <c r="CS70" s="51" t="s">
        <v>632</v>
      </c>
      <c r="CT70" s="51" t="s">
        <v>632</v>
      </c>
      <c r="CU70" s="51" t="s">
        <v>632</v>
      </c>
      <c r="CV70" s="51" t="s">
        <v>632</v>
      </c>
      <c r="CW70" s="51" t="s">
        <v>632</v>
      </c>
      <c r="CX70" s="51" t="s">
        <v>632</v>
      </c>
      <c r="CZ70" s="174" t="str">
        <f t="shared" si="28"/>
        <v>Gestión de procesos</v>
      </c>
      <c r="DA70" s="282" t="str">
        <f t="shared" si="29"/>
        <v xml:space="preserve">Posibilidad de afectación económica (o presupuestal) por sanción moratoria o pago de  intereses, debido a errores (fallas o deficiencias) en el pago oportuno de las obligaciones adquiridas por la Secretaria General            </v>
      </c>
      <c r="DB70" s="282"/>
      <c r="DC70" s="282"/>
      <c r="DD70" s="282"/>
      <c r="DE70" s="282"/>
      <c r="DF70" s="282"/>
      <c r="DG70" s="282"/>
      <c r="DH70" s="174" t="str">
        <f t="shared" si="30"/>
        <v>Alto</v>
      </c>
      <c r="DI70" s="174" t="str">
        <f t="shared" si="31"/>
        <v>Bajo</v>
      </c>
      <c r="DK70" s="170" t="e">
        <f>SUM(LEN(#REF!)-LEN(SUBSTITUTE(#REF!,"- Preventivo","")))/LEN("- Preventivo")</f>
        <v>#REF!</v>
      </c>
      <c r="DL70" s="170" t="e">
        <f t="shared" si="32"/>
        <v>#REF!</v>
      </c>
      <c r="DM70" s="170" t="e">
        <f>SUM(LEN(#REF!)-LEN(SUBSTITUTE(#REF!,"- Detectivo","")))/LEN("- Detectivo")</f>
        <v>#REF!</v>
      </c>
      <c r="DN70" s="170" t="e">
        <f t="shared" si="33"/>
        <v>#REF!</v>
      </c>
      <c r="DO70" s="170" t="e">
        <f>SUM(LEN(#REF!)-LEN(SUBSTITUTE(#REF!,"- Correctivo","")))/LEN("- Correctivo")</f>
        <v>#REF!</v>
      </c>
      <c r="DP70" s="170" t="e">
        <f t="shared" si="34"/>
        <v>#REF!</v>
      </c>
      <c r="DQ70" s="170" t="e">
        <f t="shared" si="19"/>
        <v>#REF!</v>
      </c>
      <c r="DR70" s="170" t="e">
        <f t="shared" si="35"/>
        <v>#REF!</v>
      </c>
      <c r="DS70" s="170" t="e">
        <f>SUM(LEN(#REF!)-LEN(SUBSTITUTE(#REF!,"- Documentado","")))/LEN("- Documentado")</f>
        <v>#REF!</v>
      </c>
      <c r="DT70" s="170" t="e">
        <f>SUM(LEN(#REF!)-LEN(SUBSTITUTE(#REF!,"- Documentado","")))/LEN("- Documentado")</f>
        <v>#REF!</v>
      </c>
      <c r="DU70" s="170" t="e">
        <f t="shared" si="36"/>
        <v>#REF!</v>
      </c>
      <c r="DV70" s="170" t="e">
        <f>SUM(LEN(#REF!)-LEN(SUBSTITUTE(#REF!,"- Continua","")))/LEN("- Continua")</f>
        <v>#REF!</v>
      </c>
      <c r="DW70" s="170" t="e">
        <f>SUM(LEN(#REF!)-LEN(SUBSTITUTE(#REF!,"- Continua","")))/LEN("- Continua")</f>
        <v>#REF!</v>
      </c>
      <c r="DX70" s="170" t="e">
        <f t="shared" si="37"/>
        <v>#REF!</v>
      </c>
      <c r="DY70" s="170" t="e">
        <f>SUM(LEN(#REF!)-LEN(SUBSTITUTE(#REF!,"- Con registro","")))/LEN("- Con registro")</f>
        <v>#REF!</v>
      </c>
      <c r="DZ70" s="170" t="e">
        <f>SUM(LEN(#REF!)-LEN(SUBSTITUTE(#REF!,"- Con registro","")))/LEN("- Con registro")</f>
        <v>#REF!</v>
      </c>
      <c r="EA70" s="170" t="e">
        <f t="shared" si="38"/>
        <v>#REF!</v>
      </c>
      <c r="EB70" s="173" t="e">
        <f t="shared" si="20"/>
        <v>#REF!</v>
      </c>
      <c r="EC70" s="173" t="e">
        <f t="shared" si="21"/>
        <v>#REF!</v>
      </c>
      <c r="ED70" s="215" t="e">
        <f t="shared" si="22"/>
        <v>#REF!</v>
      </c>
      <c r="EE70" s="283" t="e">
        <f t="shared" si="23"/>
        <v>#REF!</v>
      </c>
      <c r="EF70" s="283"/>
      <c r="EG70" s="283"/>
      <c r="EH70" s="283"/>
      <c r="EI70" s="283"/>
      <c r="EJ70" s="283"/>
      <c r="EK70" s="283"/>
      <c r="EL70" s="283"/>
      <c r="EM70" s="283"/>
      <c r="EN70" s="283"/>
      <c r="EP70" s="201">
        <f t="shared" si="24"/>
        <v>45261</v>
      </c>
      <c r="EQ70" s="202">
        <f t="shared" si="25"/>
        <v>45320</v>
      </c>
      <c r="ER70" s="170" t="str">
        <f t="shared" si="26"/>
        <v>Riesgos</v>
      </c>
      <c r="ES70" s="170" t="str">
        <f t="shared" si="39"/>
        <v xml:space="preserve">ID_-: Posibilidad de afectación económica (o presupuestal) por sanción moratoria o pago de  intereses, debido a errores (fallas o deficiencias) en el pago oportuno de las obligaciones adquiridas por la Secretaria General            </v>
      </c>
      <c r="ET70" s="170" t="str">
        <f t="shared" si="40"/>
        <v>Ajuste en 
Análisis antes de controles
Establecimiento de controles
 en el Mapa de riesgos de Gestión Financiera</v>
      </c>
      <c r="EU70" s="170" t="str">
        <f t="shared" si="41"/>
        <v>Solicitud de cambio realizada y aprobada por la Subdirección Financiera a través del Aplicativo DARUMA</v>
      </c>
    </row>
    <row r="71" spans="1:151" ht="399.95" customHeight="1" x14ac:dyDescent="0.2">
      <c r="A71" s="206" t="s">
        <v>276</v>
      </c>
      <c r="B71" s="185" t="s">
        <v>566</v>
      </c>
      <c r="C71" s="185" t="s">
        <v>1130</v>
      </c>
      <c r="D71" s="206" t="s">
        <v>567</v>
      </c>
      <c r="E71" s="207" t="s">
        <v>537</v>
      </c>
      <c r="F71" s="185" t="s">
        <v>1150</v>
      </c>
      <c r="G71" s="207" t="s">
        <v>782</v>
      </c>
      <c r="H71" s="207" t="s">
        <v>782</v>
      </c>
      <c r="I71" s="176" t="s">
        <v>1151</v>
      </c>
      <c r="J71" s="206" t="s">
        <v>63</v>
      </c>
      <c r="K71" s="207" t="s">
        <v>341</v>
      </c>
      <c r="L71" s="185" t="s">
        <v>257</v>
      </c>
      <c r="M71" s="191" t="s">
        <v>485</v>
      </c>
      <c r="N71" s="185" t="s">
        <v>486</v>
      </c>
      <c r="O71" s="185" t="s">
        <v>487</v>
      </c>
      <c r="P71" s="185" t="s">
        <v>568</v>
      </c>
      <c r="Q71" s="185" t="s">
        <v>332</v>
      </c>
      <c r="R71" s="185" t="s">
        <v>488</v>
      </c>
      <c r="S71" s="185" t="s">
        <v>598</v>
      </c>
      <c r="T71" s="185" t="s">
        <v>821</v>
      </c>
      <c r="U71" s="208" t="s">
        <v>316</v>
      </c>
      <c r="V71" s="209">
        <v>0.2</v>
      </c>
      <c r="W71" s="208" t="s">
        <v>51</v>
      </c>
      <c r="X71" s="209">
        <v>1</v>
      </c>
      <c r="Y71" s="66" t="s">
        <v>273</v>
      </c>
      <c r="Z71" s="185" t="s">
        <v>489</v>
      </c>
      <c r="AA71" s="208" t="s">
        <v>316</v>
      </c>
      <c r="AB71" s="213">
        <v>3.5279999999999999E-2</v>
      </c>
      <c r="AC71" s="208" t="s">
        <v>51</v>
      </c>
      <c r="AD71" s="213">
        <v>1</v>
      </c>
      <c r="AE71" s="66" t="s">
        <v>273</v>
      </c>
      <c r="AF71" s="185" t="s">
        <v>447</v>
      </c>
      <c r="AG71" s="206" t="s">
        <v>340</v>
      </c>
      <c r="AH71" s="210" t="s">
        <v>1152</v>
      </c>
      <c r="AI71" s="210" t="s">
        <v>1153</v>
      </c>
      <c r="AJ71" s="185" t="s">
        <v>782</v>
      </c>
      <c r="AK71" s="210" t="s">
        <v>782</v>
      </c>
      <c r="AL71" s="210" t="s">
        <v>1154</v>
      </c>
      <c r="AM71" s="210" t="s">
        <v>1155</v>
      </c>
      <c r="AN71" s="185" t="s">
        <v>1156</v>
      </c>
      <c r="AO71" s="185" t="s">
        <v>1157</v>
      </c>
      <c r="AP71" s="185" t="s">
        <v>1158</v>
      </c>
      <c r="AQ71" s="186">
        <v>45261</v>
      </c>
      <c r="AR71" s="187" t="s">
        <v>830</v>
      </c>
      <c r="AS71" s="188" t="s">
        <v>1159</v>
      </c>
      <c r="AT71" s="189"/>
      <c r="AU71" s="190"/>
      <c r="AV71" s="191"/>
      <c r="AW71" s="189"/>
      <c r="AX71" s="187"/>
      <c r="AY71" s="188"/>
      <c r="AZ71" s="189"/>
      <c r="BA71" s="190"/>
      <c r="BB71" s="191"/>
      <c r="BC71" s="189"/>
      <c r="BD71" s="187"/>
      <c r="BE71" s="188"/>
      <c r="BF71" s="189"/>
      <c r="BG71" s="190"/>
      <c r="BH71" s="191"/>
      <c r="BI71" s="189"/>
      <c r="BJ71" s="187"/>
      <c r="BK71" s="188"/>
      <c r="BL71" s="189"/>
      <c r="BM71" s="190"/>
      <c r="BN71" s="191"/>
      <c r="BO71" s="189"/>
      <c r="BP71" s="187"/>
      <c r="BQ71" s="188"/>
      <c r="BR71" s="189"/>
      <c r="BS71" s="190"/>
      <c r="BT71" s="191"/>
      <c r="BU71" s="189"/>
      <c r="BV71" s="187"/>
      <c r="BW71" s="188"/>
      <c r="BX71" s="189"/>
      <c r="BY71" s="190"/>
      <c r="BZ71" s="192"/>
      <c r="CA71" s="2">
        <f t="shared" si="27"/>
        <v>33</v>
      </c>
      <c r="CB71" s="51" t="s">
        <v>737</v>
      </c>
      <c r="CC71" s="51" t="s">
        <v>718</v>
      </c>
      <c r="CD71" s="51" t="s">
        <v>619</v>
      </c>
      <c r="CE71" s="51" t="s">
        <v>607</v>
      </c>
      <c r="CF71" s="51" t="s">
        <v>605</v>
      </c>
      <c r="CG71" s="51" t="s">
        <v>605</v>
      </c>
      <c r="CH71" s="51" t="s">
        <v>627</v>
      </c>
      <c r="CI71" s="51" t="s">
        <v>605</v>
      </c>
      <c r="CJ71" s="51" t="s">
        <v>632</v>
      </c>
      <c r="CK71" s="51" t="s">
        <v>635</v>
      </c>
      <c r="CL71" s="51" t="s">
        <v>632</v>
      </c>
      <c r="CM71" s="51" t="s">
        <v>638</v>
      </c>
      <c r="CN71" s="51" t="s">
        <v>632</v>
      </c>
      <c r="CO71" s="51" t="s">
        <v>632</v>
      </c>
      <c r="CP71" s="51" t="s">
        <v>632</v>
      </c>
      <c r="CQ71" s="51" t="s">
        <v>632</v>
      </c>
      <c r="CR71" s="51" t="s">
        <v>682</v>
      </c>
      <c r="CS71" s="51" t="s">
        <v>632</v>
      </c>
      <c r="CT71" s="51" t="s">
        <v>632</v>
      </c>
      <c r="CU71" s="51" t="s">
        <v>632</v>
      </c>
      <c r="CV71" s="51" t="s">
        <v>632</v>
      </c>
      <c r="CW71" s="51" t="s">
        <v>632</v>
      </c>
      <c r="CX71" s="51" t="s">
        <v>632</v>
      </c>
      <c r="CZ71" s="174" t="str">
        <f t="shared" si="28"/>
        <v>Corrupción</v>
      </c>
      <c r="DA71" s="282" t="str">
        <f t="shared" si="29"/>
        <v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DB71" s="282"/>
      <c r="DC71" s="282"/>
      <c r="DD71" s="282"/>
      <c r="DE71" s="282"/>
      <c r="DF71" s="282"/>
      <c r="DG71" s="282"/>
      <c r="DH71" s="174" t="str">
        <f t="shared" si="30"/>
        <v>Extremo</v>
      </c>
      <c r="DI71" s="174" t="str">
        <f t="shared" si="31"/>
        <v>Extremo</v>
      </c>
      <c r="DK71" s="170" t="e">
        <f>SUM(LEN(#REF!)-LEN(SUBSTITUTE(#REF!,"- Preventivo","")))/LEN("- Preventivo")</f>
        <v>#REF!</v>
      </c>
      <c r="DL71" s="170" t="e">
        <f t="shared" si="32"/>
        <v>#REF!</v>
      </c>
      <c r="DM71" s="170" t="e">
        <f>SUM(LEN(#REF!)-LEN(SUBSTITUTE(#REF!,"- Detectivo","")))/LEN("- Detectivo")</f>
        <v>#REF!</v>
      </c>
      <c r="DN71" s="170" t="e">
        <f t="shared" si="33"/>
        <v>#REF!</v>
      </c>
      <c r="DO71" s="170" t="e">
        <f>SUM(LEN(#REF!)-LEN(SUBSTITUTE(#REF!,"- Correctivo","")))/LEN("- Correctivo")</f>
        <v>#REF!</v>
      </c>
      <c r="DP71" s="170" t="e">
        <f t="shared" si="34"/>
        <v>#REF!</v>
      </c>
      <c r="DQ71" s="170" t="e">
        <f t="shared" si="19"/>
        <v>#REF!</v>
      </c>
      <c r="DR71" s="170" t="e">
        <f t="shared" si="35"/>
        <v>#REF!</v>
      </c>
      <c r="DS71" s="170" t="e">
        <f>SUM(LEN(#REF!)-LEN(SUBSTITUTE(#REF!,"- Documentado","")))/LEN("- Documentado")</f>
        <v>#REF!</v>
      </c>
      <c r="DT71" s="170" t="e">
        <f>SUM(LEN(#REF!)-LEN(SUBSTITUTE(#REF!,"- Documentado","")))/LEN("- Documentado")</f>
        <v>#REF!</v>
      </c>
      <c r="DU71" s="170" t="e">
        <f t="shared" si="36"/>
        <v>#REF!</v>
      </c>
      <c r="DV71" s="170" t="e">
        <f>SUM(LEN(#REF!)-LEN(SUBSTITUTE(#REF!,"- Continua","")))/LEN("- Continua")</f>
        <v>#REF!</v>
      </c>
      <c r="DW71" s="170" t="e">
        <f>SUM(LEN(#REF!)-LEN(SUBSTITUTE(#REF!,"- Continua","")))/LEN("- Continua")</f>
        <v>#REF!</v>
      </c>
      <c r="DX71" s="170" t="e">
        <f t="shared" si="37"/>
        <v>#REF!</v>
      </c>
      <c r="DY71" s="170" t="e">
        <f>SUM(LEN(#REF!)-LEN(SUBSTITUTE(#REF!,"- Con registro","")))/LEN("- Con registro")</f>
        <v>#REF!</v>
      </c>
      <c r="DZ71" s="170" t="e">
        <f>SUM(LEN(#REF!)-LEN(SUBSTITUTE(#REF!,"- Con registro","")))/LEN("- Con registro")</f>
        <v>#REF!</v>
      </c>
      <c r="EA71" s="170" t="e">
        <f t="shared" si="38"/>
        <v>#REF!</v>
      </c>
      <c r="EB71" s="173" t="e">
        <f t="shared" si="20"/>
        <v>#REF!</v>
      </c>
      <c r="EC71" s="173" t="e">
        <f t="shared" si="21"/>
        <v>#REF!</v>
      </c>
      <c r="ED71" s="215" t="e">
        <f t="shared" si="22"/>
        <v>#REF!</v>
      </c>
      <c r="EE71" s="283" t="e">
        <f t="shared" si="23"/>
        <v>#REF!</v>
      </c>
      <c r="EF71" s="283"/>
      <c r="EG71" s="283"/>
      <c r="EH71" s="283"/>
      <c r="EI71" s="283"/>
      <c r="EJ71" s="283"/>
      <c r="EK71" s="283"/>
      <c r="EL71" s="283"/>
      <c r="EM71" s="283"/>
      <c r="EN71" s="283"/>
      <c r="EP71" s="201">
        <f t="shared" si="24"/>
        <v>45261</v>
      </c>
      <c r="EQ71" s="202">
        <f t="shared" si="25"/>
        <v>45320</v>
      </c>
      <c r="ER71" s="170" t="str">
        <f t="shared" si="26"/>
        <v>Riesgos</v>
      </c>
      <c r="ES71" s="170" t="str">
        <f t="shared" si="39"/>
        <v xml:space="preserve">ID_-: Posibilidad de afectación reputacional por hallazgos y sanciones impuestas por órganos de control, debido a realizar cobros indebidos en el pago de las cuentas de cobro, no realizar descuentos o pagar valores superiores en beneficio propio o de un tercero a que no hay lugar  </v>
      </c>
      <c r="ET71" s="170" t="str">
        <f t="shared" si="40"/>
        <v>Ajuste en 
Establecimiento de controles
Tratamiento del riesgo en el Mapa de riesgos de Gestión Financiera</v>
      </c>
      <c r="EU71" s="170" t="str">
        <f t="shared" si="41"/>
        <v>Solicitud de cambio realizada y aprobada por la Subdirección Financiera a través del Aplicativo DARUMA</v>
      </c>
    </row>
    <row r="72" spans="1:151" ht="399.95" customHeight="1" x14ac:dyDescent="0.2">
      <c r="A72" s="206" t="s">
        <v>276</v>
      </c>
      <c r="B72" s="185" t="s">
        <v>566</v>
      </c>
      <c r="C72" s="185" t="s">
        <v>1130</v>
      </c>
      <c r="D72" s="206" t="s">
        <v>567</v>
      </c>
      <c r="E72" s="207" t="s">
        <v>537</v>
      </c>
      <c r="F72" s="185" t="s">
        <v>1160</v>
      </c>
      <c r="G72" s="207" t="s">
        <v>782</v>
      </c>
      <c r="H72" s="207" t="s">
        <v>782</v>
      </c>
      <c r="I72" s="176" t="s">
        <v>1398</v>
      </c>
      <c r="J72" s="206" t="s">
        <v>63</v>
      </c>
      <c r="K72" s="207" t="s">
        <v>341</v>
      </c>
      <c r="L72" s="185" t="s">
        <v>257</v>
      </c>
      <c r="M72" s="191" t="s">
        <v>490</v>
      </c>
      <c r="N72" s="185" t="s">
        <v>486</v>
      </c>
      <c r="O72" s="185" t="s">
        <v>491</v>
      </c>
      <c r="P72" s="185" t="s">
        <v>568</v>
      </c>
      <c r="Q72" s="185" t="s">
        <v>332</v>
      </c>
      <c r="R72" s="185" t="s">
        <v>492</v>
      </c>
      <c r="S72" s="185" t="s">
        <v>598</v>
      </c>
      <c r="T72" s="185" t="s">
        <v>821</v>
      </c>
      <c r="U72" s="208" t="s">
        <v>316</v>
      </c>
      <c r="V72" s="209">
        <v>0.2</v>
      </c>
      <c r="W72" s="208" t="s">
        <v>51</v>
      </c>
      <c r="X72" s="209">
        <v>1</v>
      </c>
      <c r="Y72" s="66" t="s">
        <v>273</v>
      </c>
      <c r="Z72" s="185" t="s">
        <v>489</v>
      </c>
      <c r="AA72" s="208" t="s">
        <v>316</v>
      </c>
      <c r="AB72" s="213">
        <v>3.5279999999999992E-2</v>
      </c>
      <c r="AC72" s="208" t="s">
        <v>51</v>
      </c>
      <c r="AD72" s="213">
        <v>1</v>
      </c>
      <c r="AE72" s="66" t="s">
        <v>273</v>
      </c>
      <c r="AF72" s="185" t="s">
        <v>447</v>
      </c>
      <c r="AG72" s="206" t="s">
        <v>340</v>
      </c>
      <c r="AH72" s="210" t="s">
        <v>1161</v>
      </c>
      <c r="AI72" s="210" t="s">
        <v>1153</v>
      </c>
      <c r="AJ72" s="185" t="s">
        <v>782</v>
      </c>
      <c r="AK72" s="210" t="s">
        <v>782</v>
      </c>
      <c r="AL72" s="210" t="s">
        <v>885</v>
      </c>
      <c r="AM72" s="210" t="s">
        <v>1162</v>
      </c>
      <c r="AN72" s="185" t="s">
        <v>1163</v>
      </c>
      <c r="AO72" s="185" t="s">
        <v>1164</v>
      </c>
      <c r="AP72" s="185" t="s">
        <v>1165</v>
      </c>
      <c r="AQ72" s="186">
        <v>45261</v>
      </c>
      <c r="AR72" s="187" t="s">
        <v>830</v>
      </c>
      <c r="AS72" s="188" t="s">
        <v>1159</v>
      </c>
      <c r="AT72" s="189"/>
      <c r="AU72" s="190"/>
      <c r="AV72" s="191"/>
      <c r="AW72" s="189"/>
      <c r="AX72" s="187"/>
      <c r="AY72" s="188"/>
      <c r="AZ72" s="189"/>
      <c r="BA72" s="190"/>
      <c r="BB72" s="191"/>
      <c r="BC72" s="189"/>
      <c r="BD72" s="187"/>
      <c r="BE72" s="188"/>
      <c r="BF72" s="189"/>
      <c r="BG72" s="190"/>
      <c r="BH72" s="191"/>
      <c r="BI72" s="189"/>
      <c r="BJ72" s="187"/>
      <c r="BK72" s="188"/>
      <c r="BL72" s="189"/>
      <c r="BM72" s="190"/>
      <c r="BN72" s="191"/>
      <c r="BO72" s="189"/>
      <c r="BP72" s="187"/>
      <c r="BQ72" s="188"/>
      <c r="BR72" s="189"/>
      <c r="BS72" s="190"/>
      <c r="BT72" s="191"/>
      <c r="BU72" s="189"/>
      <c r="BV72" s="187"/>
      <c r="BW72" s="188"/>
      <c r="BX72" s="189"/>
      <c r="BY72" s="190"/>
      <c r="BZ72" s="192"/>
      <c r="CA72" s="2">
        <f t="shared" si="27"/>
        <v>33</v>
      </c>
      <c r="CB72" s="51" t="s">
        <v>737</v>
      </c>
      <c r="CC72" s="51" t="s">
        <v>718</v>
      </c>
      <c r="CD72" s="51" t="s">
        <v>619</v>
      </c>
      <c r="CE72" s="51" t="s">
        <v>607</v>
      </c>
      <c r="CF72" s="51" t="s">
        <v>605</v>
      </c>
      <c r="CG72" s="51" t="s">
        <v>605</v>
      </c>
      <c r="CH72" s="51" t="s">
        <v>627</v>
      </c>
      <c r="CI72" s="51" t="s">
        <v>605</v>
      </c>
      <c r="CJ72" s="51" t="s">
        <v>632</v>
      </c>
      <c r="CK72" s="51" t="s">
        <v>635</v>
      </c>
      <c r="CL72" s="51" t="s">
        <v>632</v>
      </c>
      <c r="CM72" s="51" t="s">
        <v>638</v>
      </c>
      <c r="CN72" s="51" t="s">
        <v>632</v>
      </c>
      <c r="CO72" s="51" t="s">
        <v>632</v>
      </c>
      <c r="CP72" s="51" t="s">
        <v>632</v>
      </c>
      <c r="CQ72" s="51" t="s">
        <v>632</v>
      </c>
      <c r="CR72" s="51" t="s">
        <v>682</v>
      </c>
      <c r="CS72" s="51" t="s">
        <v>632</v>
      </c>
      <c r="CT72" s="51" t="s">
        <v>632</v>
      </c>
      <c r="CU72" s="51" t="s">
        <v>632</v>
      </c>
      <c r="CV72" s="51" t="s">
        <v>632</v>
      </c>
      <c r="CW72" s="51" t="s">
        <v>632</v>
      </c>
      <c r="CX72" s="51" t="s">
        <v>632</v>
      </c>
      <c r="CZ72" s="174" t="str">
        <f t="shared" si="28"/>
        <v>Corrupción</v>
      </c>
      <c r="DA72" s="282" t="str">
        <f t="shared" si="29"/>
        <v xml:space="preserve">Posibilidad de afectación reputacional por hallazgos y sanciones impuestas por órganos de control, debido a uso indebido de información privilegiada para el inadecuado registro de los hechos económicos, con el fin de obtener beneficios propios o de terceros  </v>
      </c>
      <c r="DB72" s="282"/>
      <c r="DC72" s="282"/>
      <c r="DD72" s="282"/>
      <c r="DE72" s="282"/>
      <c r="DF72" s="282"/>
      <c r="DG72" s="282"/>
      <c r="DH72" s="174" t="str">
        <f t="shared" si="30"/>
        <v>Extremo</v>
      </c>
      <c r="DI72" s="174" t="str">
        <f t="shared" si="31"/>
        <v>Extremo</v>
      </c>
      <c r="DK72" s="170" t="e">
        <f>SUM(LEN(#REF!)-LEN(SUBSTITUTE(#REF!,"- Preventivo","")))/LEN("- Preventivo")</f>
        <v>#REF!</v>
      </c>
      <c r="DL72" s="170" t="e">
        <f t="shared" si="32"/>
        <v>#REF!</v>
      </c>
      <c r="DM72" s="170" t="e">
        <f>SUM(LEN(#REF!)-LEN(SUBSTITUTE(#REF!,"- Detectivo","")))/LEN("- Detectivo")</f>
        <v>#REF!</v>
      </c>
      <c r="DN72" s="170" t="e">
        <f t="shared" si="33"/>
        <v>#REF!</v>
      </c>
      <c r="DO72" s="170" t="e">
        <f>SUM(LEN(#REF!)-LEN(SUBSTITUTE(#REF!,"- Correctivo","")))/LEN("- Correctivo")</f>
        <v>#REF!</v>
      </c>
      <c r="DP72" s="170" t="e">
        <f t="shared" si="34"/>
        <v>#REF!</v>
      </c>
      <c r="DQ72" s="170" t="e">
        <f t="shared" si="19"/>
        <v>#REF!</v>
      </c>
      <c r="DR72" s="170" t="e">
        <f t="shared" si="35"/>
        <v>#REF!</v>
      </c>
      <c r="DS72" s="170" t="e">
        <f>SUM(LEN(#REF!)-LEN(SUBSTITUTE(#REF!,"- Documentado","")))/LEN("- Documentado")</f>
        <v>#REF!</v>
      </c>
      <c r="DT72" s="170" t="e">
        <f>SUM(LEN(#REF!)-LEN(SUBSTITUTE(#REF!,"- Documentado","")))/LEN("- Documentado")</f>
        <v>#REF!</v>
      </c>
      <c r="DU72" s="170" t="e">
        <f t="shared" si="36"/>
        <v>#REF!</v>
      </c>
      <c r="DV72" s="170" t="e">
        <f>SUM(LEN(#REF!)-LEN(SUBSTITUTE(#REF!,"- Continua","")))/LEN("- Continua")</f>
        <v>#REF!</v>
      </c>
      <c r="DW72" s="170" t="e">
        <f>SUM(LEN(#REF!)-LEN(SUBSTITUTE(#REF!,"- Continua","")))/LEN("- Continua")</f>
        <v>#REF!</v>
      </c>
      <c r="DX72" s="170" t="e">
        <f t="shared" si="37"/>
        <v>#REF!</v>
      </c>
      <c r="DY72" s="170" t="e">
        <f>SUM(LEN(#REF!)-LEN(SUBSTITUTE(#REF!,"- Con registro","")))/LEN("- Con registro")</f>
        <v>#REF!</v>
      </c>
      <c r="DZ72" s="170" t="e">
        <f>SUM(LEN(#REF!)-LEN(SUBSTITUTE(#REF!,"- Con registro","")))/LEN("- Con registro")</f>
        <v>#REF!</v>
      </c>
      <c r="EA72" s="170" t="e">
        <f t="shared" si="38"/>
        <v>#REF!</v>
      </c>
      <c r="EB72" s="173" t="e">
        <f t="shared" si="20"/>
        <v>#REF!</v>
      </c>
      <c r="EC72" s="173" t="e">
        <f t="shared" si="21"/>
        <v>#REF!</v>
      </c>
      <c r="ED72" s="215" t="e">
        <f t="shared" si="22"/>
        <v>#REF!</v>
      </c>
      <c r="EE72" s="283" t="e">
        <f t="shared" si="23"/>
        <v>#REF!</v>
      </c>
      <c r="EF72" s="283"/>
      <c r="EG72" s="283"/>
      <c r="EH72" s="283"/>
      <c r="EI72" s="283"/>
      <c r="EJ72" s="283"/>
      <c r="EK72" s="283"/>
      <c r="EL72" s="283"/>
      <c r="EM72" s="283"/>
      <c r="EN72" s="283"/>
      <c r="EP72" s="201">
        <f t="shared" si="24"/>
        <v>45261</v>
      </c>
      <c r="EQ72" s="202">
        <f t="shared" si="25"/>
        <v>45320</v>
      </c>
      <c r="ER72" s="170" t="str">
        <f t="shared" si="26"/>
        <v>Riesgos</v>
      </c>
      <c r="ES72" s="170" t="str">
        <f t="shared" si="39"/>
        <v xml:space="preserve">ID_-: Posibilidad de afectación reputacional por hallazgos y sanciones impuestas por órganos de control, debido a uso indebido de información privilegiada para el inadecuado registro de los hechos económicos, con el fin de obtener beneficios propios o de terceros  </v>
      </c>
      <c r="ET72" s="170" t="str">
        <f t="shared" si="40"/>
        <v>Ajuste en 
Establecimiento de controles
Tratamiento del riesgo en el Mapa de riesgos de Gestión Financiera</v>
      </c>
      <c r="EU72" s="170" t="str">
        <f t="shared" si="41"/>
        <v>Solicitud de cambio realizada y aprobada por la Subdirección Financiera a través del Aplicativo DARUMA</v>
      </c>
    </row>
    <row r="73" spans="1:151" ht="399.95" customHeight="1" x14ac:dyDescent="0.2">
      <c r="A73" s="206" t="s">
        <v>277</v>
      </c>
      <c r="B73" s="185" t="s">
        <v>1166</v>
      </c>
      <c r="C73" s="185" t="s">
        <v>1167</v>
      </c>
      <c r="D73" s="206" t="s">
        <v>516</v>
      </c>
      <c r="E73" s="207" t="s">
        <v>537</v>
      </c>
      <c r="F73" s="185" t="s">
        <v>1168</v>
      </c>
      <c r="G73" s="207" t="s">
        <v>782</v>
      </c>
      <c r="H73" s="207" t="s">
        <v>782</v>
      </c>
      <c r="I73" s="176" t="s">
        <v>1169</v>
      </c>
      <c r="J73" s="206" t="s">
        <v>35</v>
      </c>
      <c r="K73" s="207" t="s">
        <v>341</v>
      </c>
      <c r="L73" s="185" t="s">
        <v>517</v>
      </c>
      <c r="M73" s="191" t="s">
        <v>1170</v>
      </c>
      <c r="N73" s="185" t="s">
        <v>1171</v>
      </c>
      <c r="O73" s="185" t="s">
        <v>450</v>
      </c>
      <c r="P73" s="185" t="s">
        <v>344</v>
      </c>
      <c r="Q73" s="185" t="s">
        <v>332</v>
      </c>
      <c r="R73" s="185" t="s">
        <v>345</v>
      </c>
      <c r="S73" s="185" t="s">
        <v>598</v>
      </c>
      <c r="T73" s="185" t="s">
        <v>821</v>
      </c>
      <c r="U73" s="208" t="s">
        <v>314</v>
      </c>
      <c r="V73" s="209">
        <v>0.4</v>
      </c>
      <c r="W73" s="208" t="s">
        <v>121</v>
      </c>
      <c r="X73" s="209">
        <v>0.4</v>
      </c>
      <c r="Y73" s="66" t="s">
        <v>84</v>
      </c>
      <c r="Z73" s="185" t="s">
        <v>1172</v>
      </c>
      <c r="AA73" s="208" t="s">
        <v>316</v>
      </c>
      <c r="AB73" s="213">
        <v>0.1008</v>
      </c>
      <c r="AC73" s="208" t="s">
        <v>121</v>
      </c>
      <c r="AD73" s="213">
        <v>0.30000000000000004</v>
      </c>
      <c r="AE73" s="66" t="s">
        <v>271</v>
      </c>
      <c r="AF73" s="185" t="s">
        <v>346</v>
      </c>
      <c r="AG73" s="206" t="s">
        <v>335</v>
      </c>
      <c r="AH73" s="185" t="s">
        <v>822</v>
      </c>
      <c r="AI73" s="185" t="s">
        <v>822</v>
      </c>
      <c r="AJ73" s="185" t="s">
        <v>782</v>
      </c>
      <c r="AK73" s="185" t="s">
        <v>782</v>
      </c>
      <c r="AL73" s="185" t="s">
        <v>822</v>
      </c>
      <c r="AM73" s="185" t="s">
        <v>822</v>
      </c>
      <c r="AN73" s="185" t="s">
        <v>1173</v>
      </c>
      <c r="AO73" s="185" t="s">
        <v>1174</v>
      </c>
      <c r="AP73" s="185" t="s">
        <v>1175</v>
      </c>
      <c r="AQ73" s="186">
        <v>45266</v>
      </c>
      <c r="AR73" s="187" t="s">
        <v>1176</v>
      </c>
      <c r="AS73" s="188" t="s">
        <v>1177</v>
      </c>
      <c r="AT73" s="189"/>
      <c r="AU73" s="190"/>
      <c r="AV73" s="191"/>
      <c r="AW73" s="189"/>
      <c r="AX73" s="187"/>
      <c r="AY73" s="188"/>
      <c r="AZ73" s="189"/>
      <c r="BA73" s="190"/>
      <c r="BB73" s="191"/>
      <c r="BC73" s="189"/>
      <c r="BD73" s="187"/>
      <c r="BE73" s="188"/>
      <c r="BF73" s="189"/>
      <c r="BG73" s="190"/>
      <c r="BH73" s="191"/>
      <c r="BI73" s="189"/>
      <c r="BJ73" s="187"/>
      <c r="BK73" s="188"/>
      <c r="BL73" s="189"/>
      <c r="BM73" s="190"/>
      <c r="BN73" s="191"/>
      <c r="BO73" s="189"/>
      <c r="BP73" s="187"/>
      <c r="BQ73" s="188"/>
      <c r="BR73" s="189"/>
      <c r="BS73" s="190"/>
      <c r="BT73" s="191"/>
      <c r="BU73" s="189"/>
      <c r="BV73" s="187"/>
      <c r="BW73" s="188"/>
      <c r="BX73" s="189"/>
      <c r="BY73" s="190"/>
      <c r="BZ73" s="192"/>
      <c r="CA73" s="2">
        <f t="shared" si="27"/>
        <v>33</v>
      </c>
      <c r="CB73" s="51" t="s">
        <v>724</v>
      </c>
      <c r="CC73" s="51" t="s">
        <v>725</v>
      </c>
      <c r="CD73" s="51" t="s">
        <v>620</v>
      </c>
      <c r="CE73" s="51" t="s">
        <v>632</v>
      </c>
      <c r="CF73" s="51" t="s">
        <v>605</v>
      </c>
      <c r="CG73" s="51" t="s">
        <v>605</v>
      </c>
      <c r="CH73" s="51" t="s">
        <v>627</v>
      </c>
      <c r="CI73" s="51" t="s">
        <v>605</v>
      </c>
      <c r="CJ73" s="51" t="s">
        <v>632</v>
      </c>
      <c r="CK73" s="51"/>
      <c r="CL73" s="51" t="s">
        <v>632</v>
      </c>
      <c r="CM73" s="51" t="s">
        <v>632</v>
      </c>
      <c r="CN73" s="51" t="s">
        <v>632</v>
      </c>
      <c r="CO73" s="51" t="s">
        <v>632</v>
      </c>
      <c r="CP73" s="51" t="s">
        <v>632</v>
      </c>
      <c r="CQ73" s="51" t="s">
        <v>632</v>
      </c>
      <c r="CR73" s="51" t="s">
        <v>683</v>
      </c>
      <c r="CS73" s="51" t="s">
        <v>632</v>
      </c>
      <c r="CT73" s="51" t="s">
        <v>632</v>
      </c>
      <c r="CU73" s="51" t="s">
        <v>632</v>
      </c>
      <c r="CV73" s="51" t="s">
        <v>632</v>
      </c>
      <c r="CW73" s="51" t="s">
        <v>632</v>
      </c>
      <c r="CX73" s="51" t="s">
        <v>632</v>
      </c>
      <c r="CZ73" s="174" t="str">
        <f t="shared" si="28"/>
        <v>Gestión de procesos</v>
      </c>
      <c r="DA73" s="282" t="str">
        <f t="shared" si="29"/>
        <v>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v>
      </c>
      <c r="DB73" s="282"/>
      <c r="DC73" s="282"/>
      <c r="DD73" s="282"/>
      <c r="DE73" s="282"/>
      <c r="DF73" s="282"/>
      <c r="DG73" s="282"/>
      <c r="DH73" s="174" t="str">
        <f t="shared" si="30"/>
        <v>Moderado</v>
      </c>
      <c r="DI73" s="174" t="str">
        <f t="shared" si="31"/>
        <v>Bajo</v>
      </c>
      <c r="DK73" s="170" t="e">
        <f>SUM(LEN(#REF!)-LEN(SUBSTITUTE(#REF!,"- Preventivo","")))/LEN("- Preventivo")</f>
        <v>#REF!</v>
      </c>
      <c r="DL73" s="170" t="e">
        <f t="shared" si="32"/>
        <v>#REF!</v>
      </c>
      <c r="DM73" s="170" t="e">
        <f>SUM(LEN(#REF!)-LEN(SUBSTITUTE(#REF!,"- Detectivo","")))/LEN("- Detectivo")</f>
        <v>#REF!</v>
      </c>
      <c r="DN73" s="170" t="e">
        <f t="shared" si="33"/>
        <v>#REF!</v>
      </c>
      <c r="DO73" s="170" t="e">
        <f>SUM(LEN(#REF!)-LEN(SUBSTITUTE(#REF!,"- Correctivo","")))/LEN("- Correctivo")</f>
        <v>#REF!</v>
      </c>
      <c r="DP73" s="170" t="e">
        <f t="shared" si="34"/>
        <v>#REF!</v>
      </c>
      <c r="DQ73" s="170" t="e">
        <f t="shared" si="19"/>
        <v>#REF!</v>
      </c>
      <c r="DR73" s="170" t="e">
        <f t="shared" si="35"/>
        <v>#REF!</v>
      </c>
      <c r="DS73" s="170" t="e">
        <f>SUM(LEN(#REF!)-LEN(SUBSTITUTE(#REF!,"- Documentado","")))/LEN("- Documentado")</f>
        <v>#REF!</v>
      </c>
      <c r="DT73" s="170" t="e">
        <f>SUM(LEN(#REF!)-LEN(SUBSTITUTE(#REF!,"- Documentado","")))/LEN("- Documentado")</f>
        <v>#REF!</v>
      </c>
      <c r="DU73" s="170" t="e">
        <f t="shared" si="36"/>
        <v>#REF!</v>
      </c>
      <c r="DV73" s="170" t="e">
        <f>SUM(LEN(#REF!)-LEN(SUBSTITUTE(#REF!,"- Continua","")))/LEN("- Continua")</f>
        <v>#REF!</v>
      </c>
      <c r="DW73" s="170" t="e">
        <f>SUM(LEN(#REF!)-LEN(SUBSTITUTE(#REF!,"- Continua","")))/LEN("- Continua")</f>
        <v>#REF!</v>
      </c>
      <c r="DX73" s="170" t="e">
        <f t="shared" si="37"/>
        <v>#REF!</v>
      </c>
      <c r="DY73" s="170" t="e">
        <f>SUM(LEN(#REF!)-LEN(SUBSTITUTE(#REF!,"- Con registro","")))/LEN("- Con registro")</f>
        <v>#REF!</v>
      </c>
      <c r="DZ73" s="170" t="e">
        <f>SUM(LEN(#REF!)-LEN(SUBSTITUTE(#REF!,"- Con registro","")))/LEN("- Con registro")</f>
        <v>#REF!</v>
      </c>
      <c r="EA73" s="170" t="e">
        <f t="shared" si="38"/>
        <v>#REF!</v>
      </c>
      <c r="EB73" s="173" t="e">
        <f t="shared" si="20"/>
        <v>#REF!</v>
      </c>
      <c r="EC73" s="173" t="e">
        <f t="shared" si="21"/>
        <v>#REF!</v>
      </c>
      <c r="ED73" s="215" t="e">
        <f t="shared" si="22"/>
        <v>#REF!</v>
      </c>
      <c r="EE73" s="283" t="e">
        <f t="shared" si="23"/>
        <v>#REF!</v>
      </c>
      <c r="EF73" s="283"/>
      <c r="EG73" s="283"/>
      <c r="EH73" s="283"/>
      <c r="EI73" s="283"/>
      <c r="EJ73" s="283"/>
      <c r="EK73" s="283"/>
      <c r="EL73" s="283"/>
      <c r="EM73" s="283"/>
      <c r="EN73" s="283"/>
      <c r="EP73" s="201">
        <f t="shared" si="24"/>
        <v>45266</v>
      </c>
      <c r="EQ73" s="202">
        <f t="shared" si="25"/>
        <v>45320</v>
      </c>
      <c r="ER73" s="170" t="str">
        <f t="shared" si="26"/>
        <v>Riesgos</v>
      </c>
      <c r="ES73" s="170" t="str">
        <f t="shared" si="39"/>
        <v>ID_-: Posibilidad de afectación económica (o presupuestal) por la interposición de reclamaciones, solicitudes de conciliación, demandas y/o decisiones judiciales adversas a los intereses de la Entidad, debido a errores (fallas o deficiencias) durante la ejecución de las diferentes funciones de todas las dependencias de la Secretaría General.</v>
      </c>
      <c r="ET73" s="170" t="str">
        <f t="shared" si="40"/>
        <v>Ajuste en Identificación del riesgo
Análisis antes de controles
Establecimiento de controles
Evaluación de controles
 en el Mapa de riesgos de Gestión Jurídica</v>
      </c>
      <c r="EU73" s="170" t="str">
        <f t="shared" si="41"/>
        <v>Solicitud de cambio realizada y aprobada por la Oficina Jurídica a través del Aplicativo DARUMA</v>
      </c>
    </row>
    <row r="74" spans="1:151" ht="399.95" customHeight="1" x14ac:dyDescent="0.2">
      <c r="A74" s="206" t="s">
        <v>277</v>
      </c>
      <c r="B74" s="185" t="s">
        <v>1166</v>
      </c>
      <c r="C74" s="185" t="s">
        <v>1167</v>
      </c>
      <c r="D74" s="206" t="s">
        <v>516</v>
      </c>
      <c r="E74" s="207" t="s">
        <v>537</v>
      </c>
      <c r="F74" s="185" t="s">
        <v>569</v>
      </c>
      <c r="G74" s="207" t="s">
        <v>782</v>
      </c>
      <c r="H74" s="207" t="s">
        <v>782</v>
      </c>
      <c r="I74" s="176" t="s">
        <v>451</v>
      </c>
      <c r="J74" s="206" t="s">
        <v>35</v>
      </c>
      <c r="K74" s="207" t="s">
        <v>341</v>
      </c>
      <c r="L74" s="185" t="s">
        <v>517</v>
      </c>
      <c r="M74" s="191" t="s">
        <v>1178</v>
      </c>
      <c r="N74" s="185" t="s">
        <v>1179</v>
      </c>
      <c r="O74" s="185" t="s">
        <v>1180</v>
      </c>
      <c r="P74" s="185" t="s">
        <v>344</v>
      </c>
      <c r="Q74" s="185" t="s">
        <v>332</v>
      </c>
      <c r="R74" s="185" t="s">
        <v>345</v>
      </c>
      <c r="S74" s="185" t="s">
        <v>598</v>
      </c>
      <c r="T74" s="185" t="s">
        <v>821</v>
      </c>
      <c r="U74" s="208" t="s">
        <v>318</v>
      </c>
      <c r="V74" s="209">
        <v>0.8</v>
      </c>
      <c r="W74" s="208" t="s">
        <v>315</v>
      </c>
      <c r="X74" s="209">
        <v>0.2</v>
      </c>
      <c r="Y74" s="66" t="s">
        <v>84</v>
      </c>
      <c r="Z74" s="185" t="s">
        <v>1181</v>
      </c>
      <c r="AA74" s="208" t="s">
        <v>314</v>
      </c>
      <c r="AB74" s="213">
        <v>0.33600000000000002</v>
      </c>
      <c r="AC74" s="208" t="s">
        <v>315</v>
      </c>
      <c r="AD74" s="213">
        <v>0.15000000000000002</v>
      </c>
      <c r="AE74" s="66" t="s">
        <v>271</v>
      </c>
      <c r="AF74" s="185" t="s">
        <v>392</v>
      </c>
      <c r="AG74" s="206" t="s">
        <v>335</v>
      </c>
      <c r="AH74" s="185" t="s">
        <v>822</v>
      </c>
      <c r="AI74" s="185" t="s">
        <v>822</v>
      </c>
      <c r="AJ74" s="185" t="s">
        <v>782</v>
      </c>
      <c r="AK74" s="185" t="s">
        <v>782</v>
      </c>
      <c r="AL74" s="185" t="s">
        <v>822</v>
      </c>
      <c r="AM74" s="185" t="s">
        <v>822</v>
      </c>
      <c r="AN74" s="185" t="s">
        <v>1182</v>
      </c>
      <c r="AO74" s="185" t="s">
        <v>1183</v>
      </c>
      <c r="AP74" s="185" t="s">
        <v>1184</v>
      </c>
      <c r="AQ74" s="186">
        <v>45266</v>
      </c>
      <c r="AR74" s="187" t="s">
        <v>897</v>
      </c>
      <c r="AS74" s="188" t="s">
        <v>1185</v>
      </c>
      <c r="AT74" s="189"/>
      <c r="AU74" s="190"/>
      <c r="AV74" s="191"/>
      <c r="AW74" s="189"/>
      <c r="AX74" s="187"/>
      <c r="AY74" s="188"/>
      <c r="AZ74" s="189"/>
      <c r="BA74" s="190"/>
      <c r="BB74" s="191"/>
      <c r="BC74" s="189"/>
      <c r="BD74" s="187"/>
      <c r="BE74" s="188"/>
      <c r="BF74" s="189"/>
      <c r="BG74" s="190"/>
      <c r="BH74" s="191"/>
      <c r="BI74" s="189"/>
      <c r="BJ74" s="187"/>
      <c r="BK74" s="188"/>
      <c r="BL74" s="189"/>
      <c r="BM74" s="190"/>
      <c r="BN74" s="191"/>
      <c r="BO74" s="189"/>
      <c r="BP74" s="187"/>
      <c r="BQ74" s="188"/>
      <c r="BR74" s="189"/>
      <c r="BS74" s="187"/>
      <c r="BT74" s="191"/>
      <c r="BU74" s="189"/>
      <c r="BV74" s="187"/>
      <c r="BW74" s="188"/>
      <c r="BX74" s="189"/>
      <c r="BY74" s="190"/>
      <c r="BZ74" s="192"/>
      <c r="CA74" s="2">
        <f t="shared" si="27"/>
        <v>33</v>
      </c>
      <c r="CB74" s="51" t="s">
        <v>724</v>
      </c>
      <c r="CC74" s="51" t="s">
        <v>725</v>
      </c>
      <c r="CD74" s="51" t="s">
        <v>620</v>
      </c>
      <c r="CE74" s="51" t="s">
        <v>632</v>
      </c>
      <c r="CF74" s="51" t="s">
        <v>605</v>
      </c>
      <c r="CG74" s="51" t="s">
        <v>605</v>
      </c>
      <c r="CH74" s="51" t="s">
        <v>627</v>
      </c>
      <c r="CI74" s="51" t="s">
        <v>605</v>
      </c>
      <c r="CJ74" s="51" t="s">
        <v>632</v>
      </c>
      <c r="CK74" s="51"/>
      <c r="CL74" s="51" t="s">
        <v>632</v>
      </c>
      <c r="CM74" s="51" t="s">
        <v>632</v>
      </c>
      <c r="CN74" s="51" t="s">
        <v>632</v>
      </c>
      <c r="CO74" s="51" t="s">
        <v>632</v>
      </c>
      <c r="CP74" s="51" t="s">
        <v>632</v>
      </c>
      <c r="CQ74" s="51" t="s">
        <v>632</v>
      </c>
      <c r="CR74" s="51" t="s">
        <v>700</v>
      </c>
      <c r="CS74" s="51" t="s">
        <v>632</v>
      </c>
      <c r="CT74" s="51" t="s">
        <v>632</v>
      </c>
      <c r="CU74" s="51" t="s">
        <v>632</v>
      </c>
      <c r="CV74" s="51" t="s">
        <v>632</v>
      </c>
      <c r="CW74" s="51" t="s">
        <v>632</v>
      </c>
      <c r="CX74" s="51" t="s">
        <v>632</v>
      </c>
      <c r="CZ74" s="174" t="str">
        <f t="shared" si="28"/>
        <v>Gestión de procesos</v>
      </c>
      <c r="DA74" s="282" t="str">
        <f t="shared" si="29"/>
        <v>Posibilidad de afectación reputacional por interposición de demandas y emisión de decisiones contrarias a los intereses de la Secretaría General, debido a errores (fallas o deficiencias) en la emisión de actos administrativos de carácter general</v>
      </c>
      <c r="DB74" s="282"/>
      <c r="DC74" s="282"/>
      <c r="DD74" s="282"/>
      <c r="DE74" s="282"/>
      <c r="DF74" s="282"/>
      <c r="DG74" s="282"/>
      <c r="DH74" s="174" t="str">
        <f t="shared" si="30"/>
        <v>Moderado</v>
      </c>
      <c r="DI74" s="174" t="str">
        <f t="shared" si="31"/>
        <v>Bajo</v>
      </c>
      <c r="DK74" s="170" t="e">
        <f>SUM(LEN(#REF!)-LEN(SUBSTITUTE(#REF!,"- Preventivo","")))/LEN("- Preventivo")</f>
        <v>#REF!</v>
      </c>
      <c r="DL74" s="170" t="e">
        <f t="shared" si="32"/>
        <v>#REF!</v>
      </c>
      <c r="DM74" s="170" t="e">
        <f>SUM(LEN(#REF!)-LEN(SUBSTITUTE(#REF!,"- Detectivo","")))/LEN("- Detectivo")</f>
        <v>#REF!</v>
      </c>
      <c r="DN74" s="170" t="e">
        <f t="shared" si="33"/>
        <v>#REF!</v>
      </c>
      <c r="DO74" s="170" t="e">
        <f>SUM(LEN(#REF!)-LEN(SUBSTITUTE(#REF!,"- Correctivo","")))/LEN("- Correctivo")</f>
        <v>#REF!</v>
      </c>
      <c r="DP74" s="170" t="e">
        <f t="shared" si="34"/>
        <v>#REF!</v>
      </c>
      <c r="DQ74" s="170" t="e">
        <f t="shared" si="19"/>
        <v>#REF!</v>
      </c>
      <c r="DR74" s="170" t="e">
        <f t="shared" si="35"/>
        <v>#REF!</v>
      </c>
      <c r="DS74" s="170" t="e">
        <f>SUM(LEN(#REF!)-LEN(SUBSTITUTE(#REF!,"- Documentado","")))/LEN("- Documentado")</f>
        <v>#REF!</v>
      </c>
      <c r="DT74" s="170" t="e">
        <f>SUM(LEN(#REF!)-LEN(SUBSTITUTE(#REF!,"- Documentado","")))/LEN("- Documentado")</f>
        <v>#REF!</v>
      </c>
      <c r="DU74" s="170" t="e">
        <f t="shared" si="36"/>
        <v>#REF!</v>
      </c>
      <c r="DV74" s="170" t="e">
        <f>SUM(LEN(#REF!)-LEN(SUBSTITUTE(#REF!,"- Continua","")))/LEN("- Continua")</f>
        <v>#REF!</v>
      </c>
      <c r="DW74" s="170" t="e">
        <f>SUM(LEN(#REF!)-LEN(SUBSTITUTE(#REF!,"- Continua","")))/LEN("- Continua")</f>
        <v>#REF!</v>
      </c>
      <c r="DX74" s="170" t="e">
        <f t="shared" si="37"/>
        <v>#REF!</v>
      </c>
      <c r="DY74" s="170" t="e">
        <f>SUM(LEN(#REF!)-LEN(SUBSTITUTE(#REF!,"- Con registro","")))/LEN("- Con registro")</f>
        <v>#REF!</v>
      </c>
      <c r="DZ74" s="170" t="e">
        <f>SUM(LEN(#REF!)-LEN(SUBSTITUTE(#REF!,"- Con registro","")))/LEN("- Con registro")</f>
        <v>#REF!</v>
      </c>
      <c r="EA74" s="170" t="e">
        <f t="shared" si="38"/>
        <v>#REF!</v>
      </c>
      <c r="EB74" s="173" t="e">
        <f t="shared" si="20"/>
        <v>#REF!</v>
      </c>
      <c r="EC74" s="173" t="e">
        <f t="shared" si="21"/>
        <v>#REF!</v>
      </c>
      <c r="ED74" s="215" t="e">
        <f t="shared" si="22"/>
        <v>#REF!</v>
      </c>
      <c r="EE74" s="283" t="e">
        <f t="shared" si="23"/>
        <v>#REF!</v>
      </c>
      <c r="EF74" s="283"/>
      <c r="EG74" s="283"/>
      <c r="EH74" s="283"/>
      <c r="EI74" s="283"/>
      <c r="EJ74" s="283"/>
      <c r="EK74" s="283"/>
      <c r="EL74" s="283"/>
      <c r="EM74" s="283"/>
      <c r="EN74" s="283"/>
      <c r="EP74" s="201">
        <f t="shared" si="24"/>
        <v>45266</v>
      </c>
      <c r="EQ74" s="202">
        <f t="shared" si="25"/>
        <v>45320</v>
      </c>
      <c r="ER74" s="170" t="str">
        <f t="shared" si="26"/>
        <v>Riesgos</v>
      </c>
      <c r="ES74" s="170" t="str">
        <f t="shared" si="39"/>
        <v>ID_-: Posibilidad de afectación reputacional por interposición de demandas y emisión de decisiones contrarias a los intereses de la Secretaría General, debido a errores (fallas o deficiencias) en la emisión de actos administrativos de carácter general</v>
      </c>
      <c r="ET74" s="170" t="str">
        <f t="shared" si="40"/>
        <v>Ajuste en Identificación del riesgo
Análisis antes de controles
Establecimiento de controles
 en el Mapa de riesgos de Gestión Jurídica</v>
      </c>
      <c r="EU74" s="170" t="str">
        <f t="shared" si="41"/>
        <v>Solicitud de cambio realizada y aprobada por la Oficina Jurídica a través del Aplicativo DARUMA</v>
      </c>
    </row>
    <row r="75" spans="1:151" ht="399.95" customHeight="1" x14ac:dyDescent="0.2">
      <c r="A75" s="206" t="s">
        <v>277</v>
      </c>
      <c r="B75" s="185" t="s">
        <v>1166</v>
      </c>
      <c r="C75" s="185" t="s">
        <v>1167</v>
      </c>
      <c r="D75" s="206" t="s">
        <v>516</v>
      </c>
      <c r="E75" s="207" t="s">
        <v>537</v>
      </c>
      <c r="F75" s="185" t="s">
        <v>570</v>
      </c>
      <c r="G75" s="207" t="s">
        <v>782</v>
      </c>
      <c r="H75" s="207" t="s">
        <v>782</v>
      </c>
      <c r="I75" s="176" t="s">
        <v>1186</v>
      </c>
      <c r="J75" s="206" t="s">
        <v>35</v>
      </c>
      <c r="K75" s="207" t="s">
        <v>341</v>
      </c>
      <c r="L75" s="185" t="s">
        <v>517</v>
      </c>
      <c r="M75" s="191" t="s">
        <v>1187</v>
      </c>
      <c r="N75" s="185" t="s">
        <v>1179</v>
      </c>
      <c r="O75" s="185" t="s">
        <v>453</v>
      </c>
      <c r="P75" s="185" t="s">
        <v>344</v>
      </c>
      <c r="Q75" s="185" t="s">
        <v>332</v>
      </c>
      <c r="R75" s="185" t="s">
        <v>345</v>
      </c>
      <c r="S75" s="185" t="s">
        <v>598</v>
      </c>
      <c r="T75" s="185" t="s">
        <v>821</v>
      </c>
      <c r="U75" s="208" t="s">
        <v>314</v>
      </c>
      <c r="V75" s="209">
        <v>0.4</v>
      </c>
      <c r="W75" s="208" t="s">
        <v>121</v>
      </c>
      <c r="X75" s="209">
        <v>0.4</v>
      </c>
      <c r="Y75" s="66" t="s">
        <v>84</v>
      </c>
      <c r="Z75" s="185" t="s">
        <v>1188</v>
      </c>
      <c r="AA75" s="208" t="s">
        <v>316</v>
      </c>
      <c r="AB75" s="213">
        <v>0.16799999999999998</v>
      </c>
      <c r="AC75" s="208" t="s">
        <v>121</v>
      </c>
      <c r="AD75" s="213">
        <v>0.30000000000000004</v>
      </c>
      <c r="AE75" s="66" t="s">
        <v>271</v>
      </c>
      <c r="AF75" s="185" t="s">
        <v>1189</v>
      </c>
      <c r="AG75" s="206" t="s">
        <v>335</v>
      </c>
      <c r="AH75" s="185" t="s">
        <v>822</v>
      </c>
      <c r="AI75" s="185" t="s">
        <v>822</v>
      </c>
      <c r="AJ75" s="185" t="s">
        <v>782</v>
      </c>
      <c r="AK75" s="185" t="s">
        <v>782</v>
      </c>
      <c r="AL75" s="185" t="s">
        <v>822</v>
      </c>
      <c r="AM75" s="185" t="s">
        <v>822</v>
      </c>
      <c r="AN75" s="185" t="s">
        <v>1190</v>
      </c>
      <c r="AO75" s="185" t="s">
        <v>1191</v>
      </c>
      <c r="AP75" s="185" t="s">
        <v>1192</v>
      </c>
      <c r="AQ75" s="186">
        <v>45266</v>
      </c>
      <c r="AR75" s="187" t="s">
        <v>897</v>
      </c>
      <c r="AS75" s="188" t="s">
        <v>1193</v>
      </c>
      <c r="AT75" s="189"/>
      <c r="AU75" s="190"/>
      <c r="AV75" s="191"/>
      <c r="AW75" s="189"/>
      <c r="AX75" s="187"/>
      <c r="AY75" s="188"/>
      <c r="AZ75" s="189"/>
      <c r="BA75" s="190"/>
      <c r="BB75" s="191"/>
      <c r="BC75" s="189"/>
      <c r="BD75" s="187"/>
      <c r="BE75" s="188"/>
      <c r="BF75" s="189"/>
      <c r="BG75" s="190"/>
      <c r="BH75" s="191"/>
      <c r="BI75" s="189"/>
      <c r="BJ75" s="187"/>
      <c r="BK75" s="188"/>
      <c r="BL75" s="189"/>
      <c r="BM75" s="190"/>
      <c r="BN75" s="191"/>
      <c r="BO75" s="189"/>
      <c r="BP75" s="187"/>
      <c r="BQ75" s="188"/>
      <c r="BR75" s="189"/>
      <c r="BS75" s="187"/>
      <c r="BT75" s="191"/>
      <c r="BU75" s="189"/>
      <c r="BV75" s="187"/>
      <c r="BW75" s="188"/>
      <c r="BX75" s="189"/>
      <c r="BY75" s="190"/>
      <c r="BZ75" s="192"/>
      <c r="CA75" s="2">
        <f t="shared" si="27"/>
        <v>33</v>
      </c>
      <c r="CB75" s="51" t="s">
        <v>724</v>
      </c>
      <c r="CC75" s="51" t="s">
        <v>725</v>
      </c>
      <c r="CD75" s="51" t="s">
        <v>620</v>
      </c>
      <c r="CE75" s="51" t="s">
        <v>632</v>
      </c>
      <c r="CF75" s="51" t="s">
        <v>605</v>
      </c>
      <c r="CG75" s="51" t="s">
        <v>605</v>
      </c>
      <c r="CH75" s="51" t="s">
        <v>627</v>
      </c>
      <c r="CI75" s="51" t="s">
        <v>605</v>
      </c>
      <c r="CJ75" s="51" t="s">
        <v>632</v>
      </c>
      <c r="CK75" s="51"/>
      <c r="CL75" s="51" t="s">
        <v>632</v>
      </c>
      <c r="CM75" s="51" t="s">
        <v>639</v>
      </c>
      <c r="CN75" s="51" t="s">
        <v>632</v>
      </c>
      <c r="CO75" s="51" t="s">
        <v>632</v>
      </c>
      <c r="CP75" s="51" t="s">
        <v>632</v>
      </c>
      <c r="CQ75" s="51" t="s">
        <v>632</v>
      </c>
      <c r="CR75" s="51" t="s">
        <v>684</v>
      </c>
      <c r="CS75" s="51" t="s">
        <v>632</v>
      </c>
      <c r="CT75" s="51" t="s">
        <v>632</v>
      </c>
      <c r="CU75" s="51" t="s">
        <v>632</v>
      </c>
      <c r="CV75" s="51" t="s">
        <v>632</v>
      </c>
      <c r="CW75" s="51" t="s">
        <v>632</v>
      </c>
      <c r="CX75" s="51" t="s">
        <v>632</v>
      </c>
      <c r="CZ75" s="174" t="str">
        <f t="shared" si="28"/>
        <v>Gestión de procesos</v>
      </c>
      <c r="DA75" s="282" t="str">
        <f t="shared" si="29"/>
        <v xml:space="preserve">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v>
      </c>
      <c r="DB75" s="282"/>
      <c r="DC75" s="282"/>
      <c r="DD75" s="282"/>
      <c r="DE75" s="282"/>
      <c r="DF75" s="282"/>
      <c r="DG75" s="282"/>
      <c r="DH75" s="174" t="str">
        <f t="shared" si="30"/>
        <v>Moderado</v>
      </c>
      <c r="DI75" s="174" t="str">
        <f t="shared" si="31"/>
        <v>Bajo</v>
      </c>
      <c r="DK75" s="170" t="e">
        <f>SUM(LEN(#REF!)-LEN(SUBSTITUTE(#REF!,"- Preventivo","")))/LEN("- Preventivo")</f>
        <v>#REF!</v>
      </c>
      <c r="DL75" s="170" t="e">
        <f t="shared" si="32"/>
        <v>#REF!</v>
      </c>
      <c r="DM75" s="170" t="e">
        <f>SUM(LEN(#REF!)-LEN(SUBSTITUTE(#REF!,"- Detectivo","")))/LEN("- Detectivo")</f>
        <v>#REF!</v>
      </c>
      <c r="DN75" s="170" t="e">
        <f t="shared" si="33"/>
        <v>#REF!</v>
      </c>
      <c r="DO75" s="170" t="e">
        <f>SUM(LEN(#REF!)-LEN(SUBSTITUTE(#REF!,"- Correctivo","")))/LEN("- Correctivo")</f>
        <v>#REF!</v>
      </c>
      <c r="DP75" s="170" t="e">
        <f t="shared" si="34"/>
        <v>#REF!</v>
      </c>
      <c r="DQ75" s="170" t="e">
        <f t="shared" si="19"/>
        <v>#REF!</v>
      </c>
      <c r="DR75" s="170" t="e">
        <f t="shared" si="35"/>
        <v>#REF!</v>
      </c>
      <c r="DS75" s="170" t="e">
        <f>SUM(LEN(#REF!)-LEN(SUBSTITUTE(#REF!,"- Documentado","")))/LEN("- Documentado")</f>
        <v>#REF!</v>
      </c>
      <c r="DT75" s="170" t="e">
        <f>SUM(LEN(#REF!)-LEN(SUBSTITUTE(#REF!,"- Documentado","")))/LEN("- Documentado")</f>
        <v>#REF!</v>
      </c>
      <c r="DU75" s="170" t="e">
        <f t="shared" si="36"/>
        <v>#REF!</v>
      </c>
      <c r="DV75" s="170" t="e">
        <f>SUM(LEN(#REF!)-LEN(SUBSTITUTE(#REF!,"- Continua","")))/LEN("- Continua")</f>
        <v>#REF!</v>
      </c>
      <c r="DW75" s="170" t="e">
        <f>SUM(LEN(#REF!)-LEN(SUBSTITUTE(#REF!,"- Continua","")))/LEN("- Continua")</f>
        <v>#REF!</v>
      </c>
      <c r="DX75" s="170" t="e">
        <f t="shared" si="37"/>
        <v>#REF!</v>
      </c>
      <c r="DY75" s="170" t="e">
        <f>SUM(LEN(#REF!)-LEN(SUBSTITUTE(#REF!,"- Con registro","")))/LEN("- Con registro")</f>
        <v>#REF!</v>
      </c>
      <c r="DZ75" s="170" t="e">
        <f>SUM(LEN(#REF!)-LEN(SUBSTITUTE(#REF!,"- Con registro","")))/LEN("- Con registro")</f>
        <v>#REF!</v>
      </c>
      <c r="EA75" s="170" t="e">
        <f t="shared" si="38"/>
        <v>#REF!</v>
      </c>
      <c r="EB75" s="173" t="e">
        <f t="shared" si="20"/>
        <v>#REF!</v>
      </c>
      <c r="EC75" s="173" t="e">
        <f t="shared" si="21"/>
        <v>#REF!</v>
      </c>
      <c r="ED75" s="215" t="e">
        <f t="shared" si="22"/>
        <v>#REF!</v>
      </c>
      <c r="EE75" s="283" t="e">
        <f t="shared" si="23"/>
        <v>#REF!</v>
      </c>
      <c r="EF75" s="283"/>
      <c r="EG75" s="283"/>
      <c r="EH75" s="283"/>
      <c r="EI75" s="283"/>
      <c r="EJ75" s="283"/>
      <c r="EK75" s="283"/>
      <c r="EL75" s="283"/>
      <c r="EM75" s="283"/>
      <c r="EN75" s="283"/>
      <c r="EP75" s="201">
        <f t="shared" si="24"/>
        <v>45266</v>
      </c>
      <c r="EQ75" s="202">
        <f t="shared" si="25"/>
        <v>45320</v>
      </c>
      <c r="ER75" s="170" t="str">
        <f t="shared" si="26"/>
        <v>Riesgos</v>
      </c>
      <c r="ES75" s="170" t="str">
        <f t="shared" si="39"/>
        <v xml:space="preserve">ID_-: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v>
      </c>
      <c r="ET75" s="170" t="str">
        <f t="shared" si="40"/>
        <v>Ajuste en Identificación del riesgo
Análisis antes de controles
Establecimiento de controles
 en el Mapa de riesgos de Gestión Jurídica</v>
      </c>
      <c r="EU75" s="170" t="str">
        <f t="shared" si="41"/>
        <v>Solicitud de cambio realizada y aprobada por la Oficina Jurídica a través del Aplicativo DARUMA</v>
      </c>
    </row>
    <row r="76" spans="1:151" ht="399.95" customHeight="1" x14ac:dyDescent="0.2">
      <c r="A76" s="206" t="s">
        <v>277</v>
      </c>
      <c r="B76" s="185" t="s">
        <v>1166</v>
      </c>
      <c r="C76" s="185" t="s">
        <v>1167</v>
      </c>
      <c r="D76" s="206" t="s">
        <v>516</v>
      </c>
      <c r="E76" s="207" t="s">
        <v>537</v>
      </c>
      <c r="F76" s="185" t="s">
        <v>1168</v>
      </c>
      <c r="G76" s="207" t="s">
        <v>782</v>
      </c>
      <c r="H76" s="207" t="s">
        <v>782</v>
      </c>
      <c r="I76" s="176" t="s">
        <v>1194</v>
      </c>
      <c r="J76" s="206" t="s">
        <v>63</v>
      </c>
      <c r="K76" s="207" t="s">
        <v>341</v>
      </c>
      <c r="L76" s="185" t="s">
        <v>1195</v>
      </c>
      <c r="M76" s="191" t="s">
        <v>1196</v>
      </c>
      <c r="N76" s="185" t="s">
        <v>449</v>
      </c>
      <c r="O76" s="185" t="s">
        <v>1197</v>
      </c>
      <c r="P76" s="185" t="s">
        <v>344</v>
      </c>
      <c r="Q76" s="185" t="s">
        <v>332</v>
      </c>
      <c r="R76" s="185" t="s">
        <v>345</v>
      </c>
      <c r="S76" s="185" t="s">
        <v>598</v>
      </c>
      <c r="T76" s="185" t="s">
        <v>821</v>
      </c>
      <c r="U76" s="208" t="s">
        <v>316</v>
      </c>
      <c r="V76" s="209">
        <v>0.2</v>
      </c>
      <c r="W76" s="208" t="s">
        <v>77</v>
      </c>
      <c r="X76" s="209">
        <v>0.8</v>
      </c>
      <c r="Y76" s="66" t="s">
        <v>272</v>
      </c>
      <c r="Z76" s="185" t="s">
        <v>388</v>
      </c>
      <c r="AA76" s="208" t="s">
        <v>316</v>
      </c>
      <c r="AB76" s="213">
        <v>3.0239999999999996E-2</v>
      </c>
      <c r="AC76" s="208" t="s">
        <v>77</v>
      </c>
      <c r="AD76" s="213">
        <v>0.8</v>
      </c>
      <c r="AE76" s="66" t="s">
        <v>272</v>
      </c>
      <c r="AF76" s="185" t="s">
        <v>389</v>
      </c>
      <c r="AG76" s="206" t="s">
        <v>340</v>
      </c>
      <c r="AH76" s="210" t="s">
        <v>1198</v>
      </c>
      <c r="AI76" s="210" t="s">
        <v>1199</v>
      </c>
      <c r="AJ76" s="185" t="s">
        <v>782</v>
      </c>
      <c r="AK76" s="210" t="s">
        <v>782</v>
      </c>
      <c r="AL76" s="214" t="s">
        <v>1351</v>
      </c>
      <c r="AM76" s="214" t="s">
        <v>1412</v>
      </c>
      <c r="AN76" s="185" t="s">
        <v>1200</v>
      </c>
      <c r="AO76" s="185" t="s">
        <v>1201</v>
      </c>
      <c r="AP76" s="185" t="s">
        <v>1202</v>
      </c>
      <c r="AQ76" s="186">
        <v>45266</v>
      </c>
      <c r="AR76" s="187" t="s">
        <v>846</v>
      </c>
      <c r="AS76" s="188" t="s">
        <v>1203</v>
      </c>
      <c r="AT76" s="189"/>
      <c r="AU76" s="190"/>
      <c r="AV76" s="191"/>
      <c r="AW76" s="189"/>
      <c r="AX76" s="187"/>
      <c r="AY76" s="188"/>
      <c r="AZ76" s="189"/>
      <c r="BA76" s="190"/>
      <c r="BB76" s="191"/>
      <c r="BC76" s="189"/>
      <c r="BD76" s="187"/>
      <c r="BE76" s="188"/>
      <c r="BF76" s="189"/>
      <c r="BG76" s="190"/>
      <c r="BH76" s="191"/>
      <c r="BI76" s="189"/>
      <c r="BJ76" s="187"/>
      <c r="BK76" s="188"/>
      <c r="BL76" s="189"/>
      <c r="BM76" s="190"/>
      <c r="BN76" s="191"/>
      <c r="BO76" s="189"/>
      <c r="BP76" s="187"/>
      <c r="BQ76" s="188"/>
      <c r="BR76" s="189"/>
      <c r="BS76" s="190"/>
      <c r="BT76" s="191"/>
      <c r="BU76" s="189"/>
      <c r="BV76" s="187"/>
      <c r="BW76" s="188"/>
      <c r="BX76" s="189"/>
      <c r="BY76" s="187"/>
      <c r="BZ76" s="192"/>
      <c r="CA76" s="2">
        <f t="shared" ref="CA76:CA107" si="42">COUNTBLANK(A76:BZ76)</f>
        <v>33</v>
      </c>
      <c r="CB76" s="51" t="s">
        <v>724</v>
      </c>
      <c r="CC76" s="51" t="s">
        <v>725</v>
      </c>
      <c r="CD76" s="51" t="s">
        <v>620</v>
      </c>
      <c r="CE76" s="51" t="s">
        <v>632</v>
      </c>
      <c r="CF76" s="51" t="s">
        <v>605</v>
      </c>
      <c r="CG76" s="51" t="s">
        <v>605</v>
      </c>
      <c r="CH76" s="51" t="s">
        <v>627</v>
      </c>
      <c r="CI76" s="51" t="s">
        <v>605</v>
      </c>
      <c r="CJ76" s="51" t="s">
        <v>632</v>
      </c>
      <c r="CK76" s="51"/>
      <c r="CL76" s="51" t="s">
        <v>632</v>
      </c>
      <c r="CM76" s="51" t="s">
        <v>638</v>
      </c>
      <c r="CN76" s="51" t="s">
        <v>632</v>
      </c>
      <c r="CO76" s="51" t="s">
        <v>632</v>
      </c>
      <c r="CP76" s="51" t="s">
        <v>632</v>
      </c>
      <c r="CQ76" s="51" t="s">
        <v>632</v>
      </c>
      <c r="CR76" s="51" t="s">
        <v>685</v>
      </c>
      <c r="CS76" s="51" t="s">
        <v>632</v>
      </c>
      <c r="CT76" s="51" t="s">
        <v>632</v>
      </c>
      <c r="CU76" s="51" t="s">
        <v>632</v>
      </c>
      <c r="CV76" s="51" t="s">
        <v>632</v>
      </c>
      <c r="CW76" s="51" t="s">
        <v>632</v>
      </c>
      <c r="CX76" s="51" t="s">
        <v>632</v>
      </c>
      <c r="CZ76" s="174" t="str">
        <f t="shared" ref="CZ76:CZ99" si="43">J76</f>
        <v>Corrupción</v>
      </c>
      <c r="DA76" s="282" t="str">
        <f t="shared" ref="DA76:DA99" si="44">I76</f>
        <v>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v>
      </c>
      <c r="DB76" s="282"/>
      <c r="DC76" s="282"/>
      <c r="DD76" s="282"/>
      <c r="DE76" s="282"/>
      <c r="DF76" s="282"/>
      <c r="DG76" s="282"/>
      <c r="DH76" s="174" t="str">
        <f t="shared" ref="DH76:DH99" si="45">Y76</f>
        <v>Alto</v>
      </c>
      <c r="DI76" s="174" t="str">
        <f t="shared" ref="DI76:DI99" si="46">AE76</f>
        <v>Alto</v>
      </c>
      <c r="DK76" s="170" t="e">
        <f>SUM(LEN(#REF!)-LEN(SUBSTITUTE(#REF!,"- Preventivo","")))/LEN("- Preventivo")</f>
        <v>#REF!</v>
      </c>
      <c r="DL76" s="170" t="e">
        <f t="shared" ref="DL76:DL99" si="47">SUMIFS($DK$12:$DK$99,$A$12:$A$99,A76)</f>
        <v>#REF!</v>
      </c>
      <c r="DM76" s="170" t="e">
        <f>SUM(LEN(#REF!)-LEN(SUBSTITUTE(#REF!,"- Detectivo","")))/LEN("- Detectivo")</f>
        <v>#REF!</v>
      </c>
      <c r="DN76" s="170" t="e">
        <f t="shared" ref="DN76:DN99" si="48">SUMIFS($DM$12:$DM$99,$A$12:$A$99,A76)</f>
        <v>#REF!</v>
      </c>
      <c r="DO76" s="170" t="e">
        <f>SUM(LEN(#REF!)-LEN(SUBSTITUTE(#REF!,"- Correctivo","")))/LEN("- Correctivo")</f>
        <v>#REF!</v>
      </c>
      <c r="DP76" s="170" t="e">
        <f t="shared" ref="DP76:DP99" si="49">SUMIFS($DO$12:$DO$99,$A$12:$A$99,A76)</f>
        <v>#REF!</v>
      </c>
      <c r="DQ76" s="170" t="e">
        <f t="shared" si="19"/>
        <v>#REF!</v>
      </c>
      <c r="DR76" s="170" t="e">
        <f t="shared" ref="DR76:DR99" si="50">SUMIFS($DQ$12:$DQ$99,$A$12:$A$99,A76)</f>
        <v>#REF!</v>
      </c>
      <c r="DS76" s="170" t="e">
        <f>SUM(LEN(#REF!)-LEN(SUBSTITUTE(#REF!,"- Documentado","")))/LEN("- Documentado")</f>
        <v>#REF!</v>
      </c>
      <c r="DT76" s="170" t="e">
        <f>SUM(LEN(#REF!)-LEN(SUBSTITUTE(#REF!,"- Documentado","")))/LEN("- Documentado")</f>
        <v>#REF!</v>
      </c>
      <c r="DU76" s="170" t="e">
        <f t="shared" ref="DU76:DU99" si="51">SUMIFS($DS$12:$DS$99,$A$12:$A$99,A76)+SUMIFS($DT$12:$DT$99,$A$12:$A$99,A76)</f>
        <v>#REF!</v>
      </c>
      <c r="DV76" s="170" t="e">
        <f>SUM(LEN(#REF!)-LEN(SUBSTITUTE(#REF!,"- Continua","")))/LEN("- Continua")</f>
        <v>#REF!</v>
      </c>
      <c r="DW76" s="170" t="e">
        <f>SUM(LEN(#REF!)-LEN(SUBSTITUTE(#REF!,"- Continua","")))/LEN("- Continua")</f>
        <v>#REF!</v>
      </c>
      <c r="DX76" s="170" t="e">
        <f t="shared" ref="DX76:DX99" si="52">SUMIFS($DV$12:$DV$99,$A$12:$A$99,A76)+SUMIFS($DW$12:$DW$99,$A$12:$A$99,A76)</f>
        <v>#REF!</v>
      </c>
      <c r="DY76" s="170" t="e">
        <f>SUM(LEN(#REF!)-LEN(SUBSTITUTE(#REF!,"- Con registro","")))/LEN("- Con registro")</f>
        <v>#REF!</v>
      </c>
      <c r="DZ76" s="170" t="e">
        <f>SUM(LEN(#REF!)-LEN(SUBSTITUTE(#REF!,"- Con registro","")))/LEN("- Con registro")</f>
        <v>#REF!</v>
      </c>
      <c r="EA76" s="170" t="e">
        <f t="shared" ref="EA76:EA99" si="53">SUMIFS($DY$12:$DY$99,$A$12:$A$99,A76)+SUMIFS($DZ$12:$DZ$99,$A$12:$A$99,A76)</f>
        <v>#REF!</v>
      </c>
      <c r="EB76" s="173" t="e">
        <f t="shared" si="20"/>
        <v>#REF!</v>
      </c>
      <c r="EC76" s="173" t="e">
        <f t="shared" si="21"/>
        <v>#REF!</v>
      </c>
      <c r="ED76" s="215" t="e">
        <f t="shared" si="22"/>
        <v>#REF!</v>
      </c>
      <c r="EE76" s="283" t="e">
        <f t="shared" si="23"/>
        <v>#REF!</v>
      </c>
      <c r="EF76" s="283"/>
      <c r="EG76" s="283"/>
      <c r="EH76" s="283"/>
      <c r="EI76" s="283"/>
      <c r="EJ76" s="283"/>
      <c r="EK76" s="283"/>
      <c r="EL76" s="283"/>
      <c r="EM76" s="283"/>
      <c r="EN76" s="283"/>
      <c r="EP76" s="201">
        <f t="shared" si="24"/>
        <v>45266</v>
      </c>
      <c r="EQ76" s="202">
        <f t="shared" si="25"/>
        <v>45320</v>
      </c>
      <c r="ER76" s="170" t="str">
        <f t="shared" si="26"/>
        <v>Riesgos</v>
      </c>
      <c r="ES76" s="170" t="str">
        <f t="shared" ref="ES76:ES107" si="54">IF(ER76="","",CONCATENATE("ID_",G76,": ",I76))</f>
        <v>ID_-: Posibilidad de afectación económica (o presupuestal) por interposición de reclamaciones, solicitudes de conciliación, demandas y/o decisiones judiciales adversas a los intereses de la Entidad, debido a acción u omisión durante la preparación y ejecución de los actos de defensa para favorecer intereses propios o de terceros</v>
      </c>
      <c r="ET76" s="170" t="str">
        <f t="shared" ref="ET76:ET107" si="55">IF(ES76="","",CONCATENATE("Ajuste en ",VLOOKUP(EP76,AQ76:BZ76,(MATCH(EP76,AQ76:BZ76,10)+1))," en el Mapa de riesgos de ",A76))</f>
        <v>Ajuste en Identificación del riesgo
Establecimiento de controles
Tratamiento del riesgo en el Mapa de riesgos de Gestión Jurídica</v>
      </c>
      <c r="EU76" s="170" t="str">
        <f t="shared" ref="EU76:EU107" si="56">IF(ET76="","",CONCATENATE("Solicitud de cambio realizada y aprobada por la ",L76," a través del Aplicativo DARUMA"))</f>
        <v>Solicitud de cambio realizada y aprobada por la Oficina Jurídica  a través del Aplicativo DARUMA</v>
      </c>
    </row>
    <row r="77" spans="1:151" ht="399.95" customHeight="1" x14ac:dyDescent="0.2">
      <c r="A77" s="206" t="s">
        <v>571</v>
      </c>
      <c r="B77" s="185" t="s">
        <v>572</v>
      </c>
      <c r="C77" s="185" t="s">
        <v>573</v>
      </c>
      <c r="D77" s="206" t="s">
        <v>1204</v>
      </c>
      <c r="E77" s="207" t="s">
        <v>38</v>
      </c>
      <c r="F77" s="185" t="s">
        <v>574</v>
      </c>
      <c r="G77" s="207" t="s">
        <v>782</v>
      </c>
      <c r="H77" s="207" t="s">
        <v>782</v>
      </c>
      <c r="I77" s="176" t="s">
        <v>575</v>
      </c>
      <c r="J77" s="206" t="s">
        <v>35</v>
      </c>
      <c r="K77" s="207" t="s">
        <v>341</v>
      </c>
      <c r="L77" s="185" t="s">
        <v>1205</v>
      </c>
      <c r="M77" s="191" t="s">
        <v>418</v>
      </c>
      <c r="N77" s="185" t="s">
        <v>576</v>
      </c>
      <c r="O77" s="185" t="s">
        <v>577</v>
      </c>
      <c r="P77" s="185" t="s">
        <v>419</v>
      </c>
      <c r="Q77" s="185" t="s">
        <v>332</v>
      </c>
      <c r="R77" s="185" t="s">
        <v>339</v>
      </c>
      <c r="S77" s="185" t="s">
        <v>599</v>
      </c>
      <c r="T77" s="185" t="s">
        <v>1206</v>
      </c>
      <c r="U77" s="208" t="s">
        <v>316</v>
      </c>
      <c r="V77" s="209">
        <v>0.2</v>
      </c>
      <c r="W77" s="208" t="s">
        <v>121</v>
      </c>
      <c r="X77" s="209">
        <v>0.4</v>
      </c>
      <c r="Y77" s="66" t="s">
        <v>271</v>
      </c>
      <c r="Z77" s="185" t="s">
        <v>420</v>
      </c>
      <c r="AA77" s="208" t="s">
        <v>316</v>
      </c>
      <c r="AB77" s="213">
        <v>2.1167999999999999E-2</v>
      </c>
      <c r="AC77" s="208" t="s">
        <v>315</v>
      </c>
      <c r="AD77" s="213">
        <v>0.16875000000000001</v>
      </c>
      <c r="AE77" s="66" t="s">
        <v>271</v>
      </c>
      <c r="AF77" s="185" t="s">
        <v>421</v>
      </c>
      <c r="AG77" s="206" t="s">
        <v>335</v>
      </c>
      <c r="AH77" s="185" t="s">
        <v>822</v>
      </c>
      <c r="AI77" s="185" t="s">
        <v>822</v>
      </c>
      <c r="AJ77" s="185" t="s">
        <v>782</v>
      </c>
      <c r="AK77" s="185" t="s">
        <v>782</v>
      </c>
      <c r="AL77" s="185" t="s">
        <v>822</v>
      </c>
      <c r="AM77" s="185" t="s">
        <v>822</v>
      </c>
      <c r="AN77" s="185" t="s">
        <v>1207</v>
      </c>
      <c r="AO77" s="185" t="s">
        <v>1208</v>
      </c>
      <c r="AP77" s="185" t="s">
        <v>1209</v>
      </c>
      <c r="AQ77" s="186">
        <v>45253</v>
      </c>
      <c r="AR77" s="187" t="s">
        <v>337</v>
      </c>
      <c r="AS77" s="188" t="s">
        <v>1210</v>
      </c>
      <c r="AT77" s="189"/>
      <c r="AU77" s="190"/>
      <c r="AV77" s="191"/>
      <c r="AW77" s="189"/>
      <c r="AX77" s="187"/>
      <c r="AY77" s="188"/>
      <c r="AZ77" s="189"/>
      <c r="BA77" s="190"/>
      <c r="BB77" s="191"/>
      <c r="BC77" s="189"/>
      <c r="BD77" s="187"/>
      <c r="BE77" s="188"/>
      <c r="BF77" s="189"/>
      <c r="BG77" s="190"/>
      <c r="BH77" s="191"/>
      <c r="BI77" s="189"/>
      <c r="BJ77" s="187"/>
      <c r="BK77" s="188"/>
      <c r="BL77" s="189"/>
      <c r="BM77" s="190"/>
      <c r="BN77" s="191"/>
      <c r="BO77" s="189"/>
      <c r="BP77" s="187"/>
      <c r="BQ77" s="188"/>
      <c r="BR77" s="189"/>
      <c r="BS77" s="190"/>
      <c r="BT77" s="191"/>
      <c r="BU77" s="189"/>
      <c r="BV77" s="187"/>
      <c r="BW77" s="188"/>
      <c r="BX77" s="189"/>
      <c r="BY77" s="190"/>
      <c r="BZ77" s="192"/>
      <c r="CA77" s="2">
        <f t="shared" si="42"/>
        <v>33</v>
      </c>
      <c r="CB77" s="51" t="s">
        <v>708</v>
      </c>
      <c r="CC77" s="51" t="s">
        <v>709</v>
      </c>
      <c r="CD77" s="51" t="s">
        <v>621</v>
      </c>
      <c r="CE77" s="51" t="s">
        <v>607</v>
      </c>
      <c r="CF77" s="51" t="s">
        <v>605</v>
      </c>
      <c r="CG77" s="51" t="s">
        <v>605</v>
      </c>
      <c r="CH77" s="51" t="s">
        <v>627</v>
      </c>
      <c r="CI77" s="51" t="s">
        <v>605</v>
      </c>
      <c r="CJ77" s="51" t="s">
        <v>632</v>
      </c>
      <c r="CK77" s="51"/>
      <c r="CL77" s="51" t="s">
        <v>632</v>
      </c>
      <c r="CM77" s="51" t="s">
        <v>632</v>
      </c>
      <c r="CN77" s="51" t="s">
        <v>632</v>
      </c>
      <c r="CO77" s="51" t="s">
        <v>632</v>
      </c>
      <c r="CP77" s="51" t="s">
        <v>632</v>
      </c>
      <c r="CQ77" s="51" t="s">
        <v>632</v>
      </c>
      <c r="CR77" s="51" t="s">
        <v>686</v>
      </c>
      <c r="CS77" s="51" t="s">
        <v>632</v>
      </c>
      <c r="CT77" s="51" t="s">
        <v>632</v>
      </c>
      <c r="CU77" s="51" t="s">
        <v>632</v>
      </c>
      <c r="CV77" s="51" t="s">
        <v>632</v>
      </c>
      <c r="CW77" s="51" t="s">
        <v>632</v>
      </c>
      <c r="CX77" s="51" t="s">
        <v>632</v>
      </c>
      <c r="CZ77" s="174" t="str">
        <f t="shared" si="43"/>
        <v>Gestión de procesos</v>
      </c>
      <c r="DA77" s="282" t="str">
        <f t="shared" si="44"/>
        <v>Posibilidad de afectación reputacional por debilidades en la ejecución que afecten la puesta en operación de nuevos medios de relacionamiento con la ciudadanía, debido a errores (fallas o deficiencias) en el diseño y estructuración de estos</v>
      </c>
      <c r="DB77" s="282"/>
      <c r="DC77" s="282"/>
      <c r="DD77" s="282"/>
      <c r="DE77" s="282"/>
      <c r="DF77" s="282"/>
      <c r="DG77" s="282"/>
      <c r="DH77" s="174" t="str">
        <f t="shared" si="45"/>
        <v>Bajo</v>
      </c>
      <c r="DI77" s="174" t="str">
        <f t="shared" si="46"/>
        <v>Bajo</v>
      </c>
      <c r="DK77" s="170" t="e">
        <f>SUM(LEN(#REF!)-LEN(SUBSTITUTE(#REF!,"- Preventivo","")))/LEN("- Preventivo")</f>
        <v>#REF!</v>
      </c>
      <c r="DL77" s="170" t="e">
        <f t="shared" si="47"/>
        <v>#REF!</v>
      </c>
      <c r="DM77" s="170" t="e">
        <f>SUM(LEN(#REF!)-LEN(SUBSTITUTE(#REF!,"- Detectivo","")))/LEN("- Detectivo")</f>
        <v>#REF!</v>
      </c>
      <c r="DN77" s="170" t="e">
        <f t="shared" si="48"/>
        <v>#REF!</v>
      </c>
      <c r="DO77" s="170" t="e">
        <f>SUM(LEN(#REF!)-LEN(SUBSTITUTE(#REF!,"- Correctivo","")))/LEN("- Correctivo")</f>
        <v>#REF!</v>
      </c>
      <c r="DP77" s="170" t="e">
        <f t="shared" si="49"/>
        <v>#REF!</v>
      </c>
      <c r="DQ77" s="170" t="e">
        <f t="shared" ref="DQ77:DQ99" si="57">DK77+DM77+DO77</f>
        <v>#REF!</v>
      </c>
      <c r="DR77" s="170" t="e">
        <f t="shared" si="50"/>
        <v>#REF!</v>
      </c>
      <c r="DS77" s="170" t="e">
        <f>SUM(LEN(#REF!)-LEN(SUBSTITUTE(#REF!,"- Documentado","")))/LEN("- Documentado")</f>
        <v>#REF!</v>
      </c>
      <c r="DT77" s="170" t="e">
        <f>SUM(LEN(#REF!)-LEN(SUBSTITUTE(#REF!,"- Documentado","")))/LEN("- Documentado")</f>
        <v>#REF!</v>
      </c>
      <c r="DU77" s="170" t="e">
        <f t="shared" si="51"/>
        <v>#REF!</v>
      </c>
      <c r="DV77" s="170" t="e">
        <f>SUM(LEN(#REF!)-LEN(SUBSTITUTE(#REF!,"- Continua","")))/LEN("- Continua")</f>
        <v>#REF!</v>
      </c>
      <c r="DW77" s="170" t="e">
        <f>SUM(LEN(#REF!)-LEN(SUBSTITUTE(#REF!,"- Continua","")))/LEN("- Continua")</f>
        <v>#REF!</v>
      </c>
      <c r="DX77" s="170" t="e">
        <f t="shared" si="52"/>
        <v>#REF!</v>
      </c>
      <c r="DY77" s="170" t="e">
        <f>SUM(LEN(#REF!)-LEN(SUBSTITUTE(#REF!,"- Con registro","")))/LEN("- Con registro")</f>
        <v>#REF!</v>
      </c>
      <c r="DZ77" s="170" t="e">
        <f>SUM(LEN(#REF!)-LEN(SUBSTITUTE(#REF!,"- Con registro","")))/LEN("- Con registro")</f>
        <v>#REF!</v>
      </c>
      <c r="EA77" s="170" t="e">
        <f t="shared" si="53"/>
        <v>#REF!</v>
      </c>
      <c r="EB77" s="173" t="e">
        <f t="shared" ref="EB77:EB99" si="58">CONCATENATE("El proceso estableció ",DR77," controles frente a los riesgos identificados, de los cuales:
")</f>
        <v>#REF!</v>
      </c>
      <c r="EC77" s="173" t="e">
        <f t="shared" ref="EC77:EC99" si="59">CONCATENATE("- ",DL77," son preventivos, ",DN77," detectivos y ",DP77," correctivos.
")</f>
        <v>#REF!</v>
      </c>
      <c r="ED77" s="215" t="e">
        <f t="shared" ref="ED77:ED99" si="60">CONCATENATE("- ",DU77," están documentados, ",DX77," se aplican continuamente de acuerdo con la periodicidad establecida y en ",EA77," se deja registro de la aplicación.")</f>
        <v>#REF!</v>
      </c>
      <c r="EE77" s="283" t="e">
        <f t="shared" ref="EE77:EE99" si="61">CONCATENATE(EB77,EC77,ED77)</f>
        <v>#REF!</v>
      </c>
      <c r="EF77" s="283"/>
      <c r="EG77" s="283"/>
      <c r="EH77" s="283"/>
      <c r="EI77" s="283"/>
      <c r="EJ77" s="283"/>
      <c r="EK77" s="283"/>
      <c r="EL77" s="283"/>
      <c r="EM77" s="283"/>
      <c r="EN77" s="283"/>
      <c r="EP77" s="201">
        <f t="shared" ref="EP77:EP99" si="62">IF(AQ77&gt;=$EP$1,AQ77,IF(AT77&gt;=$EP$1,AT77,IF(AW77&gt;=$EP$1,AW77,IF(AZ77&gt;=$EP$1,AZ77,IF(BC77&gt;=$EP$1,BC77,IF(BF77&gt;=$EP$1,BF77,IF(BI77&gt;=$EP$1,BI77,IF(BL77&gt;=$EP$1,BL77,IF(BO77&gt;=$EP$1,BO77,IF(BR77&gt;=$EP$1,BR77,IF(BU77&gt;=$EP$1,BU77,IF(BX77&gt;=$EP$1,BX77,""))))))))))))</f>
        <v>45253</v>
      </c>
      <c r="EQ77" s="202">
        <f t="shared" ref="EQ77:EQ99" si="63">IF(EP77="","",$B$6)</f>
        <v>45320</v>
      </c>
      <c r="ER77" s="170" t="str">
        <f t="shared" ref="ER77:ER99" si="64">IF(EQ77="","","Riesgos")</f>
        <v>Riesgos</v>
      </c>
      <c r="ES77" s="170" t="str">
        <f t="shared" si="54"/>
        <v>ID_-: Posibilidad de afectación reputacional por debilidades en la ejecución que afecten la puesta en operación de nuevos medios de relacionamiento con la ciudadanía, debido a errores (fallas o deficiencias) en el diseño y estructuración de estos</v>
      </c>
      <c r="ET77" s="170" t="str">
        <f t="shared" si="55"/>
        <v>Ajuste en Identificación del riesgo
 en el Mapa de riesgos de Gobierno Abierto y Relacionamiento con la Ciudadanía</v>
      </c>
      <c r="EU77" s="170" t="str">
        <f t="shared" si="56"/>
        <v>Solicitud de cambio realizada y aprobada por la Subsecretaría de Servicio al Ciudadano a través del Aplicativo DARUMA</v>
      </c>
    </row>
    <row r="78" spans="1:151" ht="399.95" customHeight="1" x14ac:dyDescent="0.2">
      <c r="A78" s="206" t="s">
        <v>571</v>
      </c>
      <c r="B78" s="185" t="s">
        <v>572</v>
      </c>
      <c r="C78" s="185" t="s">
        <v>573</v>
      </c>
      <c r="D78" s="206" t="s">
        <v>1204</v>
      </c>
      <c r="E78" s="207" t="s">
        <v>38</v>
      </c>
      <c r="F78" s="185" t="s">
        <v>1211</v>
      </c>
      <c r="G78" s="207" t="s">
        <v>782</v>
      </c>
      <c r="H78" s="207" t="s">
        <v>782</v>
      </c>
      <c r="I78" s="176" t="s">
        <v>1212</v>
      </c>
      <c r="J78" s="206" t="s">
        <v>35</v>
      </c>
      <c r="K78" s="207" t="s">
        <v>341</v>
      </c>
      <c r="L78" s="185" t="s">
        <v>1213</v>
      </c>
      <c r="M78" s="212" t="s">
        <v>1214</v>
      </c>
      <c r="N78" s="210" t="s">
        <v>1215</v>
      </c>
      <c r="O78" s="210" t="s">
        <v>1216</v>
      </c>
      <c r="P78" s="185" t="s">
        <v>419</v>
      </c>
      <c r="Q78" s="185" t="s">
        <v>1217</v>
      </c>
      <c r="R78" s="185" t="s">
        <v>339</v>
      </c>
      <c r="S78" s="185" t="s">
        <v>598</v>
      </c>
      <c r="T78" s="185" t="s">
        <v>821</v>
      </c>
      <c r="U78" s="208" t="s">
        <v>317</v>
      </c>
      <c r="V78" s="209">
        <v>0.6</v>
      </c>
      <c r="W78" s="208" t="s">
        <v>101</v>
      </c>
      <c r="X78" s="209">
        <v>0.6</v>
      </c>
      <c r="Y78" s="66" t="s">
        <v>84</v>
      </c>
      <c r="Z78" s="185" t="s">
        <v>772</v>
      </c>
      <c r="AA78" s="208" t="s">
        <v>316</v>
      </c>
      <c r="AB78" s="213">
        <v>0.10584</v>
      </c>
      <c r="AC78" s="208" t="s">
        <v>121</v>
      </c>
      <c r="AD78" s="213">
        <v>0.25312499999999999</v>
      </c>
      <c r="AE78" s="66" t="s">
        <v>271</v>
      </c>
      <c r="AF78" s="185" t="s">
        <v>423</v>
      </c>
      <c r="AG78" s="206" t="s">
        <v>335</v>
      </c>
      <c r="AH78" s="185" t="s">
        <v>822</v>
      </c>
      <c r="AI78" s="185" t="s">
        <v>822</v>
      </c>
      <c r="AJ78" s="185" t="s">
        <v>782</v>
      </c>
      <c r="AK78" s="185" t="s">
        <v>782</v>
      </c>
      <c r="AL78" s="185" t="s">
        <v>822</v>
      </c>
      <c r="AM78" s="185" t="s">
        <v>822</v>
      </c>
      <c r="AN78" s="185" t="s">
        <v>1218</v>
      </c>
      <c r="AO78" s="185" t="s">
        <v>1219</v>
      </c>
      <c r="AP78" s="185" t="s">
        <v>1220</v>
      </c>
      <c r="AQ78" s="186">
        <v>45253</v>
      </c>
      <c r="AR78" s="187" t="s">
        <v>337</v>
      </c>
      <c r="AS78" s="188" t="s">
        <v>1221</v>
      </c>
      <c r="AT78" s="189"/>
      <c r="AU78" s="190"/>
      <c r="AV78" s="191"/>
      <c r="AW78" s="189"/>
      <c r="AX78" s="187"/>
      <c r="AY78" s="188"/>
      <c r="AZ78" s="189"/>
      <c r="BA78" s="190"/>
      <c r="BB78" s="191"/>
      <c r="BC78" s="189"/>
      <c r="BD78" s="187"/>
      <c r="BE78" s="188"/>
      <c r="BF78" s="189"/>
      <c r="BG78" s="190"/>
      <c r="BH78" s="191"/>
      <c r="BI78" s="189"/>
      <c r="BJ78" s="187"/>
      <c r="BK78" s="188"/>
      <c r="BL78" s="189"/>
      <c r="BM78" s="190"/>
      <c r="BN78" s="191"/>
      <c r="BO78" s="189"/>
      <c r="BP78" s="187"/>
      <c r="BQ78" s="188"/>
      <c r="BR78" s="189"/>
      <c r="BS78" s="190"/>
      <c r="BT78" s="191"/>
      <c r="BU78" s="189"/>
      <c r="BV78" s="187"/>
      <c r="BW78" s="188"/>
      <c r="BX78" s="189"/>
      <c r="BY78" s="190"/>
      <c r="BZ78" s="192"/>
      <c r="CA78" s="2">
        <f t="shared" si="42"/>
        <v>33</v>
      </c>
      <c r="CB78" s="51" t="s">
        <v>708</v>
      </c>
      <c r="CC78" s="51" t="s">
        <v>709</v>
      </c>
      <c r="CD78" s="51" t="s">
        <v>621</v>
      </c>
      <c r="CE78" s="51" t="s">
        <v>607</v>
      </c>
      <c r="CF78" s="51" t="s">
        <v>605</v>
      </c>
      <c r="CG78" s="51" t="s">
        <v>605</v>
      </c>
      <c r="CH78" s="51" t="s">
        <v>627</v>
      </c>
      <c r="CI78" s="51" t="s">
        <v>605</v>
      </c>
      <c r="CJ78" s="51" t="s">
        <v>632</v>
      </c>
      <c r="CK78" s="51"/>
      <c r="CL78" s="51" t="s">
        <v>632</v>
      </c>
      <c r="CM78" s="51" t="s">
        <v>632</v>
      </c>
      <c r="CN78" s="51" t="s">
        <v>632</v>
      </c>
      <c r="CO78" s="51" t="s">
        <v>632</v>
      </c>
      <c r="CP78" s="51" t="s">
        <v>632</v>
      </c>
      <c r="CQ78" s="51" t="s">
        <v>632</v>
      </c>
      <c r="CR78" s="51" t="s">
        <v>687</v>
      </c>
      <c r="CS78" s="51" t="s">
        <v>632</v>
      </c>
      <c r="CT78" s="51" t="s">
        <v>632</v>
      </c>
      <c r="CU78" s="51" t="s">
        <v>632</v>
      </c>
      <c r="CV78" s="51" t="s">
        <v>632</v>
      </c>
      <c r="CW78" s="51" t="s">
        <v>632</v>
      </c>
      <c r="CX78" s="51" t="s">
        <v>632</v>
      </c>
      <c r="CZ78" s="174" t="str">
        <f t="shared" si="43"/>
        <v>Gestión de procesos</v>
      </c>
      <c r="DA78" s="282" t="str">
        <f t="shared" si="44"/>
        <v>Posibilidad de afectación reputacional por hallazgos de entes e instancias de control internos o externos, debido a incumplimiento de compromisos de acciones conjuntas y en la ejecución de la gestión de seguimiento y monitoreo de la función de Inspección, Vigilancia y Control</v>
      </c>
      <c r="DB78" s="282"/>
      <c r="DC78" s="282"/>
      <c r="DD78" s="282"/>
      <c r="DE78" s="282"/>
      <c r="DF78" s="282"/>
      <c r="DG78" s="282"/>
      <c r="DH78" s="174" t="str">
        <f t="shared" si="45"/>
        <v>Moderado</v>
      </c>
      <c r="DI78" s="174" t="str">
        <f t="shared" si="46"/>
        <v>Bajo</v>
      </c>
      <c r="DK78" s="170" t="e">
        <f>SUM(LEN(#REF!)-LEN(SUBSTITUTE(#REF!,"- Preventivo","")))/LEN("- Preventivo")</f>
        <v>#REF!</v>
      </c>
      <c r="DL78" s="170" t="e">
        <f t="shared" si="47"/>
        <v>#REF!</v>
      </c>
      <c r="DM78" s="170" t="e">
        <f>SUM(LEN(#REF!)-LEN(SUBSTITUTE(#REF!,"- Detectivo","")))/LEN("- Detectivo")</f>
        <v>#REF!</v>
      </c>
      <c r="DN78" s="170" t="e">
        <f t="shared" si="48"/>
        <v>#REF!</v>
      </c>
      <c r="DO78" s="170" t="e">
        <f>SUM(LEN(#REF!)-LEN(SUBSTITUTE(#REF!,"- Correctivo","")))/LEN("- Correctivo")</f>
        <v>#REF!</v>
      </c>
      <c r="DP78" s="170" t="e">
        <f t="shared" si="49"/>
        <v>#REF!</v>
      </c>
      <c r="DQ78" s="170" t="e">
        <f t="shared" si="57"/>
        <v>#REF!</v>
      </c>
      <c r="DR78" s="170" t="e">
        <f t="shared" si="50"/>
        <v>#REF!</v>
      </c>
      <c r="DS78" s="170" t="e">
        <f>SUM(LEN(#REF!)-LEN(SUBSTITUTE(#REF!,"- Documentado","")))/LEN("- Documentado")</f>
        <v>#REF!</v>
      </c>
      <c r="DT78" s="170" t="e">
        <f>SUM(LEN(#REF!)-LEN(SUBSTITUTE(#REF!,"- Documentado","")))/LEN("- Documentado")</f>
        <v>#REF!</v>
      </c>
      <c r="DU78" s="170" t="e">
        <f t="shared" si="51"/>
        <v>#REF!</v>
      </c>
      <c r="DV78" s="170" t="e">
        <f>SUM(LEN(#REF!)-LEN(SUBSTITUTE(#REF!,"- Continua","")))/LEN("- Continua")</f>
        <v>#REF!</v>
      </c>
      <c r="DW78" s="170" t="e">
        <f>SUM(LEN(#REF!)-LEN(SUBSTITUTE(#REF!,"- Continua","")))/LEN("- Continua")</f>
        <v>#REF!</v>
      </c>
      <c r="DX78" s="170" t="e">
        <f t="shared" si="52"/>
        <v>#REF!</v>
      </c>
      <c r="DY78" s="170" t="e">
        <f>SUM(LEN(#REF!)-LEN(SUBSTITUTE(#REF!,"- Con registro","")))/LEN("- Con registro")</f>
        <v>#REF!</v>
      </c>
      <c r="DZ78" s="170" t="e">
        <f>SUM(LEN(#REF!)-LEN(SUBSTITUTE(#REF!,"- Con registro","")))/LEN("- Con registro")</f>
        <v>#REF!</v>
      </c>
      <c r="EA78" s="170" t="e">
        <f t="shared" si="53"/>
        <v>#REF!</v>
      </c>
      <c r="EB78" s="173" t="e">
        <f t="shared" si="58"/>
        <v>#REF!</v>
      </c>
      <c r="EC78" s="173" t="e">
        <f t="shared" si="59"/>
        <v>#REF!</v>
      </c>
      <c r="ED78" s="215" t="e">
        <f t="shared" si="60"/>
        <v>#REF!</v>
      </c>
      <c r="EE78" s="283" t="e">
        <f t="shared" si="61"/>
        <v>#REF!</v>
      </c>
      <c r="EF78" s="283"/>
      <c r="EG78" s="283"/>
      <c r="EH78" s="283"/>
      <c r="EI78" s="283"/>
      <c r="EJ78" s="283"/>
      <c r="EK78" s="283"/>
      <c r="EL78" s="283"/>
      <c r="EM78" s="283"/>
      <c r="EN78" s="283"/>
      <c r="EP78" s="201">
        <f t="shared" si="62"/>
        <v>45253</v>
      </c>
      <c r="EQ78" s="202">
        <f t="shared" si="63"/>
        <v>45320</v>
      </c>
      <c r="ER78" s="170" t="str">
        <f t="shared" si="64"/>
        <v>Riesgos</v>
      </c>
      <c r="ES78" s="170" t="str">
        <f t="shared" si="54"/>
        <v>ID_-: Posibilidad de afectación reputacional por hallazgos de entes e instancias de control internos o externos, debido a incumplimiento de compromisos de acciones conjuntas y en la ejecución de la gestión de seguimiento y monitoreo de la función de Inspección, Vigilancia y Control</v>
      </c>
      <c r="ET78" s="170" t="str">
        <f t="shared" si="55"/>
        <v>Ajuste en Identificación del riesgo
 en el Mapa de riesgos de Gobierno Abierto y Relacionamiento con la Ciudadanía</v>
      </c>
      <c r="EU78" s="170" t="str">
        <f t="shared" si="56"/>
        <v>Solicitud de cambio realizada y aprobada por la Subdirección de Seguimiento a la Gestión de Inspección, Vigilancia y Control - SSGIVC a través del Aplicativo DARUMA</v>
      </c>
    </row>
    <row r="79" spans="1:151" ht="399.95" customHeight="1" x14ac:dyDescent="0.2">
      <c r="A79" s="206" t="s">
        <v>571</v>
      </c>
      <c r="B79" s="185" t="s">
        <v>572</v>
      </c>
      <c r="C79" s="185" t="s">
        <v>573</v>
      </c>
      <c r="D79" s="206" t="s">
        <v>1204</v>
      </c>
      <c r="E79" s="207" t="s">
        <v>38</v>
      </c>
      <c r="F79" s="185" t="s">
        <v>1222</v>
      </c>
      <c r="G79" s="207" t="s">
        <v>782</v>
      </c>
      <c r="H79" s="207" t="s">
        <v>782</v>
      </c>
      <c r="I79" s="176" t="s">
        <v>424</v>
      </c>
      <c r="J79" s="206" t="s">
        <v>35</v>
      </c>
      <c r="K79" s="207" t="s">
        <v>425</v>
      </c>
      <c r="L79" s="185" t="s">
        <v>1223</v>
      </c>
      <c r="M79" s="191" t="s">
        <v>1224</v>
      </c>
      <c r="N79" s="185" t="s">
        <v>1225</v>
      </c>
      <c r="O79" s="185" t="s">
        <v>1226</v>
      </c>
      <c r="P79" s="185" t="s">
        <v>419</v>
      </c>
      <c r="Q79" s="185" t="s">
        <v>1227</v>
      </c>
      <c r="R79" s="185" t="s">
        <v>339</v>
      </c>
      <c r="S79" s="185" t="s">
        <v>599</v>
      </c>
      <c r="T79" s="185" t="s">
        <v>1206</v>
      </c>
      <c r="U79" s="208" t="s">
        <v>317</v>
      </c>
      <c r="V79" s="209">
        <v>0.6</v>
      </c>
      <c r="W79" s="208" t="s">
        <v>101</v>
      </c>
      <c r="X79" s="209">
        <v>0.6</v>
      </c>
      <c r="Y79" s="66" t="s">
        <v>84</v>
      </c>
      <c r="Z79" s="185" t="s">
        <v>1228</v>
      </c>
      <c r="AA79" s="208" t="s">
        <v>316</v>
      </c>
      <c r="AB79" s="213">
        <v>6.3504000000000005E-2</v>
      </c>
      <c r="AC79" s="208" t="s">
        <v>121</v>
      </c>
      <c r="AD79" s="213">
        <v>0.33749999999999997</v>
      </c>
      <c r="AE79" s="66" t="s">
        <v>271</v>
      </c>
      <c r="AF79" s="185" t="s">
        <v>426</v>
      </c>
      <c r="AG79" s="206" t="s">
        <v>335</v>
      </c>
      <c r="AH79" s="185" t="s">
        <v>822</v>
      </c>
      <c r="AI79" s="185" t="s">
        <v>822</v>
      </c>
      <c r="AJ79" s="185" t="s">
        <v>782</v>
      </c>
      <c r="AK79" s="185" t="s">
        <v>782</v>
      </c>
      <c r="AL79" s="185" t="s">
        <v>822</v>
      </c>
      <c r="AM79" s="185" t="s">
        <v>822</v>
      </c>
      <c r="AN79" s="185" t="s">
        <v>1229</v>
      </c>
      <c r="AO79" s="185" t="s">
        <v>1230</v>
      </c>
      <c r="AP79" s="185" t="s">
        <v>1231</v>
      </c>
      <c r="AQ79" s="186">
        <v>45253</v>
      </c>
      <c r="AR79" s="187" t="s">
        <v>897</v>
      </c>
      <c r="AS79" s="188" t="s">
        <v>1232</v>
      </c>
      <c r="AT79" s="189"/>
      <c r="AU79" s="190"/>
      <c r="AV79" s="191"/>
      <c r="AW79" s="189"/>
      <c r="AX79" s="187"/>
      <c r="AY79" s="188"/>
      <c r="AZ79" s="189"/>
      <c r="BA79" s="190"/>
      <c r="BB79" s="191"/>
      <c r="BC79" s="189"/>
      <c r="BD79" s="187"/>
      <c r="BE79" s="188"/>
      <c r="BF79" s="189"/>
      <c r="BG79" s="190"/>
      <c r="BH79" s="191"/>
      <c r="BI79" s="189"/>
      <c r="BJ79" s="187"/>
      <c r="BK79" s="188"/>
      <c r="BL79" s="189"/>
      <c r="BM79" s="190"/>
      <c r="BN79" s="191"/>
      <c r="BO79" s="189"/>
      <c r="BP79" s="187"/>
      <c r="BQ79" s="188"/>
      <c r="BR79" s="189"/>
      <c r="BS79" s="190"/>
      <c r="BT79" s="191"/>
      <c r="BU79" s="189"/>
      <c r="BV79" s="187"/>
      <c r="BW79" s="188"/>
      <c r="BX79" s="189"/>
      <c r="BY79" s="190"/>
      <c r="BZ79" s="192"/>
      <c r="CA79" s="2">
        <f t="shared" si="42"/>
        <v>33</v>
      </c>
      <c r="CB79" s="51" t="s">
        <v>708</v>
      </c>
      <c r="CC79" s="51" t="s">
        <v>709</v>
      </c>
      <c r="CD79" s="51" t="s">
        <v>621</v>
      </c>
      <c r="CE79" s="51" t="s">
        <v>607</v>
      </c>
      <c r="CF79" s="51" t="s">
        <v>605</v>
      </c>
      <c r="CG79" s="51" t="s">
        <v>605</v>
      </c>
      <c r="CH79" s="51" t="s">
        <v>627</v>
      </c>
      <c r="CI79" s="51" t="s">
        <v>605</v>
      </c>
      <c r="CJ79" s="51" t="s">
        <v>632</v>
      </c>
      <c r="CK79" s="51"/>
      <c r="CL79" s="51" t="s">
        <v>632</v>
      </c>
      <c r="CM79" s="51" t="s">
        <v>639</v>
      </c>
      <c r="CN79" s="51" t="s">
        <v>632</v>
      </c>
      <c r="CO79" s="51" t="s">
        <v>632</v>
      </c>
      <c r="CP79" s="51" t="s">
        <v>632</v>
      </c>
      <c r="CQ79" s="51" t="s">
        <v>632</v>
      </c>
      <c r="CR79" s="51" t="s">
        <v>688</v>
      </c>
      <c r="CS79" s="51" t="s">
        <v>632</v>
      </c>
      <c r="CT79" s="51" t="s">
        <v>632</v>
      </c>
      <c r="CU79" s="51" t="s">
        <v>632</v>
      </c>
      <c r="CV79" s="51" t="s">
        <v>632</v>
      </c>
      <c r="CW79" s="51" t="s">
        <v>632</v>
      </c>
      <c r="CX79" s="51" t="s">
        <v>632</v>
      </c>
      <c r="CZ79" s="174" t="str">
        <f t="shared" si="43"/>
        <v>Gestión de procesos</v>
      </c>
      <c r="DA79" s="282" t="str">
        <f t="shared" si="44"/>
        <v>Posibilidad de afectación reputacional por no prestación del servicio, debido a interrupciones en el modelo multicanal que impidan a la ciudadanía acceder a la oferta institucional de trámites y servicios de las entidades que hacen parte de la Red CADE</v>
      </c>
      <c r="DB79" s="282"/>
      <c r="DC79" s="282"/>
      <c r="DD79" s="282"/>
      <c r="DE79" s="282"/>
      <c r="DF79" s="282"/>
      <c r="DG79" s="282"/>
      <c r="DH79" s="174" t="str">
        <f t="shared" si="45"/>
        <v>Moderado</v>
      </c>
      <c r="DI79" s="174" t="str">
        <f t="shared" si="46"/>
        <v>Bajo</v>
      </c>
      <c r="DK79" s="170" t="e">
        <f>SUM(LEN(#REF!)-LEN(SUBSTITUTE(#REF!,"- Preventivo","")))/LEN("- Preventivo")</f>
        <v>#REF!</v>
      </c>
      <c r="DL79" s="170" t="e">
        <f t="shared" si="47"/>
        <v>#REF!</v>
      </c>
      <c r="DM79" s="170" t="e">
        <f>SUM(LEN(#REF!)-LEN(SUBSTITUTE(#REF!,"- Detectivo","")))/LEN("- Detectivo")</f>
        <v>#REF!</v>
      </c>
      <c r="DN79" s="170" t="e">
        <f t="shared" si="48"/>
        <v>#REF!</v>
      </c>
      <c r="DO79" s="170" t="e">
        <f>SUM(LEN(#REF!)-LEN(SUBSTITUTE(#REF!,"- Correctivo","")))/LEN("- Correctivo")</f>
        <v>#REF!</v>
      </c>
      <c r="DP79" s="170" t="e">
        <f t="shared" si="49"/>
        <v>#REF!</v>
      </c>
      <c r="DQ79" s="170" t="e">
        <f t="shared" si="57"/>
        <v>#REF!</v>
      </c>
      <c r="DR79" s="170" t="e">
        <f t="shared" si="50"/>
        <v>#REF!</v>
      </c>
      <c r="DS79" s="170" t="e">
        <f>SUM(LEN(#REF!)-LEN(SUBSTITUTE(#REF!,"- Documentado","")))/LEN("- Documentado")</f>
        <v>#REF!</v>
      </c>
      <c r="DT79" s="170" t="e">
        <f>SUM(LEN(#REF!)-LEN(SUBSTITUTE(#REF!,"- Documentado","")))/LEN("- Documentado")</f>
        <v>#REF!</v>
      </c>
      <c r="DU79" s="170" t="e">
        <f t="shared" si="51"/>
        <v>#REF!</v>
      </c>
      <c r="DV79" s="170" t="e">
        <f>SUM(LEN(#REF!)-LEN(SUBSTITUTE(#REF!,"- Continua","")))/LEN("- Continua")</f>
        <v>#REF!</v>
      </c>
      <c r="DW79" s="170" t="e">
        <f>SUM(LEN(#REF!)-LEN(SUBSTITUTE(#REF!,"- Continua","")))/LEN("- Continua")</f>
        <v>#REF!</v>
      </c>
      <c r="DX79" s="170" t="e">
        <f t="shared" si="52"/>
        <v>#REF!</v>
      </c>
      <c r="DY79" s="170" t="e">
        <f>SUM(LEN(#REF!)-LEN(SUBSTITUTE(#REF!,"- Con registro","")))/LEN("- Con registro")</f>
        <v>#REF!</v>
      </c>
      <c r="DZ79" s="170" t="e">
        <f>SUM(LEN(#REF!)-LEN(SUBSTITUTE(#REF!,"- Con registro","")))/LEN("- Con registro")</f>
        <v>#REF!</v>
      </c>
      <c r="EA79" s="170" t="e">
        <f t="shared" si="53"/>
        <v>#REF!</v>
      </c>
      <c r="EB79" s="173" t="e">
        <f t="shared" si="58"/>
        <v>#REF!</v>
      </c>
      <c r="EC79" s="173" t="e">
        <f t="shared" si="59"/>
        <v>#REF!</v>
      </c>
      <c r="ED79" s="215" t="e">
        <f t="shared" si="60"/>
        <v>#REF!</v>
      </c>
      <c r="EE79" s="283" t="e">
        <f t="shared" si="61"/>
        <v>#REF!</v>
      </c>
      <c r="EF79" s="283"/>
      <c r="EG79" s="283"/>
      <c r="EH79" s="283"/>
      <c r="EI79" s="283"/>
      <c r="EJ79" s="283"/>
      <c r="EK79" s="283"/>
      <c r="EL79" s="283"/>
      <c r="EM79" s="283"/>
      <c r="EN79" s="283"/>
      <c r="EP79" s="201">
        <f t="shared" si="62"/>
        <v>45253</v>
      </c>
      <c r="EQ79" s="202">
        <f t="shared" si="63"/>
        <v>45320</v>
      </c>
      <c r="ER79" s="170" t="str">
        <f t="shared" si="64"/>
        <v>Riesgos</v>
      </c>
      <c r="ES79" s="170" t="str">
        <f t="shared" si="54"/>
        <v>ID_-: Posibilidad de afectación reputacional por no prestación del servicio, debido a interrupciones en el modelo multicanal que impidan a la ciudadanía acceder a la oferta institucional de trámites y servicios de las entidades que hacen parte de la Red CADE</v>
      </c>
      <c r="ET79" s="170" t="str">
        <f t="shared" si="55"/>
        <v>Ajuste en Identificación del riesgo
Análisis antes de controles
Establecimiento de controles
 en el Mapa de riesgos de Gobierno Abierto y Relacionamiento con la Ciudadanía</v>
      </c>
      <c r="EU79" s="170" t="str">
        <f t="shared" si="56"/>
        <v>Solicitud de cambio realizada y aprobada por la Dirección del Sistema Distrital de Servicio a la Ciudadanía a través del Aplicativo DARUMA</v>
      </c>
    </row>
    <row r="80" spans="1:151" ht="399.95" customHeight="1" x14ac:dyDescent="0.2">
      <c r="A80" s="206" t="s">
        <v>571</v>
      </c>
      <c r="B80" s="185" t="s">
        <v>572</v>
      </c>
      <c r="C80" s="185" t="s">
        <v>573</v>
      </c>
      <c r="D80" s="206" t="s">
        <v>1204</v>
      </c>
      <c r="E80" s="207" t="s">
        <v>38</v>
      </c>
      <c r="F80" s="185" t="s">
        <v>578</v>
      </c>
      <c r="G80" s="207" t="s">
        <v>782</v>
      </c>
      <c r="H80" s="207" t="s">
        <v>782</v>
      </c>
      <c r="I80" s="176" t="s">
        <v>579</v>
      </c>
      <c r="J80" s="206" t="s">
        <v>35</v>
      </c>
      <c r="K80" s="207" t="s">
        <v>341</v>
      </c>
      <c r="L80" s="185" t="s">
        <v>1223</v>
      </c>
      <c r="M80" s="191" t="s">
        <v>1233</v>
      </c>
      <c r="N80" s="185" t="s">
        <v>580</v>
      </c>
      <c r="O80" s="185" t="s">
        <v>1234</v>
      </c>
      <c r="P80" s="185" t="s">
        <v>419</v>
      </c>
      <c r="Q80" s="185" t="s">
        <v>332</v>
      </c>
      <c r="R80" s="185" t="s">
        <v>1013</v>
      </c>
      <c r="S80" s="185" t="s">
        <v>599</v>
      </c>
      <c r="T80" s="185" t="s">
        <v>1206</v>
      </c>
      <c r="U80" s="208" t="s">
        <v>314</v>
      </c>
      <c r="V80" s="209">
        <v>0.4</v>
      </c>
      <c r="W80" s="208" t="s">
        <v>121</v>
      </c>
      <c r="X80" s="209">
        <v>0.4</v>
      </c>
      <c r="Y80" s="66" t="s">
        <v>84</v>
      </c>
      <c r="Z80" s="185" t="s">
        <v>1235</v>
      </c>
      <c r="AA80" s="208" t="s">
        <v>316</v>
      </c>
      <c r="AB80" s="213">
        <v>0.16799999999999998</v>
      </c>
      <c r="AC80" s="208" t="s">
        <v>121</v>
      </c>
      <c r="AD80" s="213">
        <v>0.30000000000000004</v>
      </c>
      <c r="AE80" s="66" t="s">
        <v>271</v>
      </c>
      <c r="AF80" s="185" t="s">
        <v>426</v>
      </c>
      <c r="AG80" s="206" t="s">
        <v>335</v>
      </c>
      <c r="AH80" s="185" t="s">
        <v>822</v>
      </c>
      <c r="AI80" s="185" t="s">
        <v>822</v>
      </c>
      <c r="AJ80" s="185" t="s">
        <v>782</v>
      </c>
      <c r="AK80" s="185" t="s">
        <v>782</v>
      </c>
      <c r="AL80" s="185" t="s">
        <v>822</v>
      </c>
      <c r="AM80" s="185" t="s">
        <v>822</v>
      </c>
      <c r="AN80" s="185" t="s">
        <v>1236</v>
      </c>
      <c r="AO80" s="185" t="s">
        <v>1237</v>
      </c>
      <c r="AP80" s="185" t="s">
        <v>1238</v>
      </c>
      <c r="AQ80" s="186">
        <v>45253</v>
      </c>
      <c r="AR80" s="187" t="s">
        <v>865</v>
      </c>
      <c r="AS80" s="188" t="s">
        <v>1239</v>
      </c>
      <c r="AT80" s="189"/>
      <c r="AU80" s="190"/>
      <c r="AV80" s="191"/>
      <c r="AW80" s="189"/>
      <c r="AX80" s="187"/>
      <c r="AY80" s="188"/>
      <c r="AZ80" s="189"/>
      <c r="BA80" s="190"/>
      <c r="BB80" s="191"/>
      <c r="BC80" s="189"/>
      <c r="BD80" s="187"/>
      <c r="BE80" s="188"/>
      <c r="BF80" s="189"/>
      <c r="BG80" s="190"/>
      <c r="BH80" s="191"/>
      <c r="BI80" s="189"/>
      <c r="BJ80" s="187"/>
      <c r="BK80" s="188"/>
      <c r="BL80" s="189"/>
      <c r="BM80" s="190"/>
      <c r="BN80" s="191"/>
      <c r="BO80" s="189"/>
      <c r="BP80" s="187"/>
      <c r="BQ80" s="188"/>
      <c r="BR80" s="189"/>
      <c r="BS80" s="190"/>
      <c r="BT80" s="191"/>
      <c r="BU80" s="189"/>
      <c r="BV80" s="187"/>
      <c r="BW80" s="188"/>
      <c r="BX80" s="189"/>
      <c r="BY80" s="190"/>
      <c r="BZ80" s="192"/>
      <c r="CA80" s="2">
        <f t="shared" si="42"/>
        <v>33</v>
      </c>
      <c r="CB80" s="51" t="s">
        <v>708</v>
      </c>
      <c r="CC80" s="51" t="s">
        <v>709</v>
      </c>
      <c r="CD80" s="51" t="s">
        <v>621</v>
      </c>
      <c r="CE80" s="51" t="s">
        <v>607</v>
      </c>
      <c r="CF80" s="51" t="s">
        <v>605</v>
      </c>
      <c r="CG80" s="51" t="s">
        <v>605</v>
      </c>
      <c r="CH80" s="51" t="s">
        <v>627</v>
      </c>
      <c r="CI80" s="51" t="s">
        <v>605</v>
      </c>
      <c r="CJ80" s="51" t="s">
        <v>632</v>
      </c>
      <c r="CK80" s="51"/>
      <c r="CL80" s="51" t="s">
        <v>632</v>
      </c>
      <c r="CM80" s="51" t="s">
        <v>632</v>
      </c>
      <c r="CN80" s="51" t="s">
        <v>632</v>
      </c>
      <c r="CO80" s="51" t="s">
        <v>632</v>
      </c>
      <c r="CP80" s="51" t="s">
        <v>632</v>
      </c>
      <c r="CQ80" s="51" t="s">
        <v>632</v>
      </c>
      <c r="CR80" s="51" t="s">
        <v>689</v>
      </c>
      <c r="CS80" s="51" t="s">
        <v>632</v>
      </c>
      <c r="CT80" s="51" t="s">
        <v>632</v>
      </c>
      <c r="CU80" s="51" t="s">
        <v>632</v>
      </c>
      <c r="CV80" s="51" t="s">
        <v>632</v>
      </c>
      <c r="CW80" s="51" t="s">
        <v>632</v>
      </c>
      <c r="CX80" s="51" t="s">
        <v>632</v>
      </c>
      <c r="CZ80" s="174" t="str">
        <f t="shared" si="43"/>
        <v>Gestión de procesos</v>
      </c>
      <c r="DA80" s="282" t="str">
        <f t="shared" si="44"/>
        <v>Posibilidad de afectación reputacional por información inconsistente, debido a errores (fallas o deficiencias) en el seguimiento a la gestión de las entidades participantes en los medios de interacción de la Red CADE</v>
      </c>
      <c r="DB80" s="282"/>
      <c r="DC80" s="282"/>
      <c r="DD80" s="282"/>
      <c r="DE80" s="282"/>
      <c r="DF80" s="282"/>
      <c r="DG80" s="282"/>
      <c r="DH80" s="174" t="str">
        <f t="shared" si="45"/>
        <v>Moderado</v>
      </c>
      <c r="DI80" s="174" t="str">
        <f t="shared" si="46"/>
        <v>Bajo</v>
      </c>
      <c r="DK80" s="170" t="e">
        <f>SUM(LEN(#REF!)-LEN(SUBSTITUTE(#REF!,"- Preventivo","")))/LEN("- Preventivo")</f>
        <v>#REF!</v>
      </c>
      <c r="DL80" s="170" t="e">
        <f t="shared" si="47"/>
        <v>#REF!</v>
      </c>
      <c r="DM80" s="170" t="e">
        <f>SUM(LEN(#REF!)-LEN(SUBSTITUTE(#REF!,"- Detectivo","")))/LEN("- Detectivo")</f>
        <v>#REF!</v>
      </c>
      <c r="DN80" s="170" t="e">
        <f t="shared" si="48"/>
        <v>#REF!</v>
      </c>
      <c r="DO80" s="170" t="e">
        <f>SUM(LEN(#REF!)-LEN(SUBSTITUTE(#REF!,"- Correctivo","")))/LEN("- Correctivo")</f>
        <v>#REF!</v>
      </c>
      <c r="DP80" s="170" t="e">
        <f t="shared" si="49"/>
        <v>#REF!</v>
      </c>
      <c r="DQ80" s="170" t="e">
        <f t="shared" si="57"/>
        <v>#REF!</v>
      </c>
      <c r="DR80" s="170" t="e">
        <f t="shared" si="50"/>
        <v>#REF!</v>
      </c>
      <c r="DS80" s="170" t="e">
        <f>SUM(LEN(#REF!)-LEN(SUBSTITUTE(#REF!,"- Documentado","")))/LEN("- Documentado")</f>
        <v>#REF!</v>
      </c>
      <c r="DT80" s="170" t="e">
        <f>SUM(LEN(#REF!)-LEN(SUBSTITUTE(#REF!,"- Documentado","")))/LEN("- Documentado")</f>
        <v>#REF!</v>
      </c>
      <c r="DU80" s="170" t="e">
        <f t="shared" si="51"/>
        <v>#REF!</v>
      </c>
      <c r="DV80" s="170" t="e">
        <f>SUM(LEN(#REF!)-LEN(SUBSTITUTE(#REF!,"- Continua","")))/LEN("- Continua")</f>
        <v>#REF!</v>
      </c>
      <c r="DW80" s="170" t="e">
        <f>SUM(LEN(#REF!)-LEN(SUBSTITUTE(#REF!,"- Continua","")))/LEN("- Continua")</f>
        <v>#REF!</v>
      </c>
      <c r="DX80" s="170" t="e">
        <f t="shared" si="52"/>
        <v>#REF!</v>
      </c>
      <c r="DY80" s="170" t="e">
        <f>SUM(LEN(#REF!)-LEN(SUBSTITUTE(#REF!,"- Con registro","")))/LEN("- Con registro")</f>
        <v>#REF!</v>
      </c>
      <c r="DZ80" s="170" t="e">
        <f>SUM(LEN(#REF!)-LEN(SUBSTITUTE(#REF!,"- Con registro","")))/LEN("- Con registro")</f>
        <v>#REF!</v>
      </c>
      <c r="EA80" s="170" t="e">
        <f t="shared" si="53"/>
        <v>#REF!</v>
      </c>
      <c r="EB80" s="173" t="e">
        <f t="shared" si="58"/>
        <v>#REF!</v>
      </c>
      <c r="EC80" s="173" t="e">
        <f t="shared" si="59"/>
        <v>#REF!</v>
      </c>
      <c r="ED80" s="215" t="e">
        <f t="shared" si="60"/>
        <v>#REF!</v>
      </c>
      <c r="EE80" s="283" t="e">
        <f t="shared" si="61"/>
        <v>#REF!</v>
      </c>
      <c r="EF80" s="283"/>
      <c r="EG80" s="283"/>
      <c r="EH80" s="283"/>
      <c r="EI80" s="283"/>
      <c r="EJ80" s="283"/>
      <c r="EK80" s="283"/>
      <c r="EL80" s="283"/>
      <c r="EM80" s="283"/>
      <c r="EN80" s="283"/>
      <c r="EP80" s="201">
        <f t="shared" si="62"/>
        <v>45253</v>
      </c>
      <c r="EQ80" s="202">
        <f t="shared" si="63"/>
        <v>45320</v>
      </c>
      <c r="ER80" s="170" t="str">
        <f t="shared" si="64"/>
        <v>Riesgos</v>
      </c>
      <c r="ES80" s="170" t="str">
        <f t="shared" si="54"/>
        <v>ID_-: Posibilidad de afectación reputacional por información inconsistente, debido a errores (fallas o deficiencias) en el seguimiento a la gestión de las entidades participantes en los medios de interacción de la Red CADE</v>
      </c>
      <c r="ET80" s="170" t="str">
        <f t="shared" si="55"/>
        <v>Ajuste en Identificación del riesgo
Establecimiento de controles
 en el Mapa de riesgos de Gobierno Abierto y Relacionamiento con la Ciudadanía</v>
      </c>
      <c r="EU80" s="170" t="str">
        <f t="shared" si="56"/>
        <v>Solicitud de cambio realizada y aprobada por la Dirección del Sistema Distrital de Servicio a la Ciudadanía a través del Aplicativo DARUMA</v>
      </c>
    </row>
    <row r="81" spans="1:151" ht="399.95" customHeight="1" x14ac:dyDescent="0.2">
      <c r="A81" s="206" t="s">
        <v>571</v>
      </c>
      <c r="B81" s="185" t="s">
        <v>572</v>
      </c>
      <c r="C81" s="185" t="s">
        <v>573</v>
      </c>
      <c r="D81" s="206" t="s">
        <v>1204</v>
      </c>
      <c r="E81" s="207" t="s">
        <v>38</v>
      </c>
      <c r="F81" s="185" t="s">
        <v>1240</v>
      </c>
      <c r="G81" s="207" t="s">
        <v>782</v>
      </c>
      <c r="H81" s="207" t="s">
        <v>782</v>
      </c>
      <c r="I81" s="176" t="s">
        <v>581</v>
      </c>
      <c r="J81" s="206" t="s">
        <v>35</v>
      </c>
      <c r="K81" s="207" t="s">
        <v>329</v>
      </c>
      <c r="L81" s="185" t="s">
        <v>1223</v>
      </c>
      <c r="M81" s="191" t="s">
        <v>1241</v>
      </c>
      <c r="N81" s="185" t="s">
        <v>427</v>
      </c>
      <c r="O81" s="185" t="s">
        <v>1242</v>
      </c>
      <c r="P81" s="185" t="s">
        <v>419</v>
      </c>
      <c r="Q81" s="185" t="s">
        <v>1243</v>
      </c>
      <c r="R81" s="185" t="s">
        <v>345</v>
      </c>
      <c r="S81" s="185" t="s">
        <v>598</v>
      </c>
      <c r="T81" s="185" t="s">
        <v>821</v>
      </c>
      <c r="U81" s="208" t="s">
        <v>317</v>
      </c>
      <c r="V81" s="209">
        <v>0.6</v>
      </c>
      <c r="W81" s="208" t="s">
        <v>121</v>
      </c>
      <c r="X81" s="209">
        <v>0.4</v>
      </c>
      <c r="Y81" s="66" t="s">
        <v>84</v>
      </c>
      <c r="Z81" s="185" t="s">
        <v>1244</v>
      </c>
      <c r="AA81" s="208" t="s">
        <v>316</v>
      </c>
      <c r="AB81" s="213">
        <v>0.1512</v>
      </c>
      <c r="AC81" s="208" t="s">
        <v>121</v>
      </c>
      <c r="AD81" s="213">
        <v>0.22500000000000003</v>
      </c>
      <c r="AE81" s="66" t="s">
        <v>271</v>
      </c>
      <c r="AF81" s="185" t="s">
        <v>423</v>
      </c>
      <c r="AG81" s="206" t="s">
        <v>335</v>
      </c>
      <c r="AH81" s="185" t="s">
        <v>822</v>
      </c>
      <c r="AI81" s="185" t="s">
        <v>822</v>
      </c>
      <c r="AJ81" s="185" t="s">
        <v>782</v>
      </c>
      <c r="AK81" s="185" t="s">
        <v>782</v>
      </c>
      <c r="AL81" s="185" t="s">
        <v>822</v>
      </c>
      <c r="AM81" s="185" t="s">
        <v>822</v>
      </c>
      <c r="AN81" s="185" t="s">
        <v>1245</v>
      </c>
      <c r="AO81" s="185" t="s">
        <v>1246</v>
      </c>
      <c r="AP81" s="185" t="s">
        <v>1247</v>
      </c>
      <c r="AQ81" s="186">
        <v>45253</v>
      </c>
      <c r="AR81" s="187" t="s">
        <v>1129</v>
      </c>
      <c r="AS81" s="188" t="s">
        <v>1248</v>
      </c>
      <c r="AT81" s="189"/>
      <c r="AU81" s="190"/>
      <c r="AV81" s="191"/>
      <c r="AW81" s="189"/>
      <c r="AX81" s="187"/>
      <c r="AY81" s="188"/>
      <c r="AZ81" s="189"/>
      <c r="BA81" s="190"/>
      <c r="BB81" s="191"/>
      <c r="BC81" s="189"/>
      <c r="BD81" s="187"/>
      <c r="BE81" s="188"/>
      <c r="BF81" s="189"/>
      <c r="BG81" s="190"/>
      <c r="BH81" s="191"/>
      <c r="BI81" s="189"/>
      <c r="BJ81" s="187"/>
      <c r="BK81" s="188"/>
      <c r="BL81" s="189"/>
      <c r="BM81" s="190"/>
      <c r="BN81" s="191"/>
      <c r="BO81" s="189"/>
      <c r="BP81" s="187"/>
      <c r="BQ81" s="188"/>
      <c r="BR81" s="189"/>
      <c r="BS81" s="190"/>
      <c r="BT81" s="191"/>
      <c r="BU81" s="189"/>
      <c r="BV81" s="187"/>
      <c r="BW81" s="188"/>
      <c r="BX81" s="189"/>
      <c r="BY81" s="190"/>
      <c r="BZ81" s="192"/>
      <c r="CA81" s="2">
        <f t="shared" si="42"/>
        <v>33</v>
      </c>
      <c r="CB81" s="51" t="s">
        <v>708</v>
      </c>
      <c r="CC81" s="51" t="s">
        <v>709</v>
      </c>
      <c r="CD81" s="51" t="s">
        <v>621</v>
      </c>
      <c r="CE81" s="51" t="s">
        <v>607</v>
      </c>
      <c r="CF81" s="51" t="s">
        <v>605</v>
      </c>
      <c r="CG81" s="51" t="s">
        <v>605</v>
      </c>
      <c r="CH81" s="51" t="s">
        <v>627</v>
      </c>
      <c r="CI81" s="51" t="s">
        <v>605</v>
      </c>
      <c r="CJ81" s="51" t="s">
        <v>633</v>
      </c>
      <c r="CK81" s="51"/>
      <c r="CL81" s="51" t="s">
        <v>632</v>
      </c>
      <c r="CM81" s="51" t="s">
        <v>632</v>
      </c>
      <c r="CN81" s="51" t="s">
        <v>632</v>
      </c>
      <c r="CO81" s="51" t="s">
        <v>632</v>
      </c>
      <c r="CP81" s="51" t="s">
        <v>632</v>
      </c>
      <c r="CQ81" s="51" t="s">
        <v>632</v>
      </c>
      <c r="CR81" s="51" t="s">
        <v>690</v>
      </c>
      <c r="CS81" s="51" t="s">
        <v>632</v>
      </c>
      <c r="CT81" s="51" t="s">
        <v>632</v>
      </c>
      <c r="CU81" s="51" t="s">
        <v>632</v>
      </c>
      <c r="CV81" s="51" t="s">
        <v>632</v>
      </c>
      <c r="CW81" s="51" t="s">
        <v>632</v>
      </c>
      <c r="CX81" s="51" t="s">
        <v>632</v>
      </c>
      <c r="CZ81" s="174" t="str">
        <f t="shared" si="43"/>
        <v>Gestión de procesos</v>
      </c>
      <c r="DA81" s="282" t="str">
        <f t="shared" si="44"/>
        <v>Posibilidad de afectación reputacional por inconformidad de los usuarios (entidades) del sistema distrital para la gestión de peticiones, debido a incumplimiento parcial de compromisos en la atención de soporte funcional en los tiempos promedio definidos</v>
      </c>
      <c r="DB81" s="282"/>
      <c r="DC81" s="282"/>
      <c r="DD81" s="282"/>
      <c r="DE81" s="282"/>
      <c r="DF81" s="282"/>
      <c r="DG81" s="282"/>
      <c r="DH81" s="174" t="str">
        <f t="shared" si="45"/>
        <v>Moderado</v>
      </c>
      <c r="DI81" s="174" t="str">
        <f t="shared" si="46"/>
        <v>Bajo</v>
      </c>
      <c r="DK81" s="170" t="e">
        <f>SUM(LEN(#REF!)-LEN(SUBSTITUTE(#REF!,"- Preventivo","")))/LEN("- Preventivo")</f>
        <v>#REF!</v>
      </c>
      <c r="DL81" s="170" t="e">
        <f t="shared" si="47"/>
        <v>#REF!</v>
      </c>
      <c r="DM81" s="170" t="e">
        <f>SUM(LEN(#REF!)-LEN(SUBSTITUTE(#REF!,"- Detectivo","")))/LEN("- Detectivo")</f>
        <v>#REF!</v>
      </c>
      <c r="DN81" s="170" t="e">
        <f t="shared" si="48"/>
        <v>#REF!</v>
      </c>
      <c r="DO81" s="170" t="e">
        <f>SUM(LEN(#REF!)-LEN(SUBSTITUTE(#REF!,"- Correctivo","")))/LEN("- Correctivo")</f>
        <v>#REF!</v>
      </c>
      <c r="DP81" s="170" t="e">
        <f t="shared" si="49"/>
        <v>#REF!</v>
      </c>
      <c r="DQ81" s="170" t="e">
        <f t="shared" si="57"/>
        <v>#REF!</v>
      </c>
      <c r="DR81" s="170" t="e">
        <f t="shared" si="50"/>
        <v>#REF!</v>
      </c>
      <c r="DS81" s="170" t="e">
        <f>SUM(LEN(#REF!)-LEN(SUBSTITUTE(#REF!,"- Documentado","")))/LEN("- Documentado")</f>
        <v>#REF!</v>
      </c>
      <c r="DT81" s="170" t="e">
        <f>SUM(LEN(#REF!)-LEN(SUBSTITUTE(#REF!,"- Documentado","")))/LEN("- Documentado")</f>
        <v>#REF!</v>
      </c>
      <c r="DU81" s="170" t="e">
        <f t="shared" si="51"/>
        <v>#REF!</v>
      </c>
      <c r="DV81" s="170" t="e">
        <f>SUM(LEN(#REF!)-LEN(SUBSTITUTE(#REF!,"- Continua","")))/LEN("- Continua")</f>
        <v>#REF!</v>
      </c>
      <c r="DW81" s="170" t="e">
        <f>SUM(LEN(#REF!)-LEN(SUBSTITUTE(#REF!,"- Continua","")))/LEN("- Continua")</f>
        <v>#REF!</v>
      </c>
      <c r="DX81" s="170" t="e">
        <f t="shared" si="52"/>
        <v>#REF!</v>
      </c>
      <c r="DY81" s="170" t="e">
        <f>SUM(LEN(#REF!)-LEN(SUBSTITUTE(#REF!,"- Con registro","")))/LEN("- Con registro")</f>
        <v>#REF!</v>
      </c>
      <c r="DZ81" s="170" t="e">
        <f>SUM(LEN(#REF!)-LEN(SUBSTITUTE(#REF!,"- Con registro","")))/LEN("- Con registro")</f>
        <v>#REF!</v>
      </c>
      <c r="EA81" s="170" t="e">
        <f t="shared" si="53"/>
        <v>#REF!</v>
      </c>
      <c r="EB81" s="173" t="e">
        <f t="shared" si="58"/>
        <v>#REF!</v>
      </c>
      <c r="EC81" s="173" t="e">
        <f t="shared" si="59"/>
        <v>#REF!</v>
      </c>
      <c r="ED81" s="215" t="e">
        <f t="shared" si="60"/>
        <v>#REF!</v>
      </c>
      <c r="EE81" s="283" t="e">
        <f t="shared" si="61"/>
        <v>#REF!</v>
      </c>
      <c r="EF81" s="283"/>
      <c r="EG81" s="283"/>
      <c r="EH81" s="283"/>
      <c r="EI81" s="283"/>
      <c r="EJ81" s="283"/>
      <c r="EK81" s="283"/>
      <c r="EL81" s="283"/>
      <c r="EM81" s="283"/>
      <c r="EN81" s="283"/>
      <c r="EP81" s="201">
        <f t="shared" si="62"/>
        <v>45253</v>
      </c>
      <c r="EQ81" s="202">
        <f t="shared" si="63"/>
        <v>45320</v>
      </c>
      <c r="ER81" s="170" t="str">
        <f t="shared" si="64"/>
        <v>Riesgos</v>
      </c>
      <c r="ES81" s="170" t="str">
        <f t="shared" si="54"/>
        <v>ID_-: Posibilidad de afectación reputacional por inconformidad de los usuarios (entidades) del sistema distrital para la gestión de peticiones, debido a incumplimiento parcial de compromisos en la atención de soporte funcional en los tiempos promedio definidos</v>
      </c>
      <c r="ET81" s="170" t="str">
        <f t="shared" si="55"/>
        <v>Ajuste en Identificación del riesgo
Análisis antes de controles
Establecimiento de controles
Evaluación de controles
Tratamiento del riesgo en el Mapa de riesgos de Gobierno Abierto y Relacionamiento con la Ciudadanía</v>
      </c>
      <c r="EU81" s="170" t="str">
        <f t="shared" si="56"/>
        <v>Solicitud de cambio realizada y aprobada por la Dirección del Sistema Distrital de Servicio a la Ciudadanía a través del Aplicativo DARUMA</v>
      </c>
    </row>
    <row r="82" spans="1:151" ht="399.95" customHeight="1" x14ac:dyDescent="0.2">
      <c r="A82" s="206" t="s">
        <v>571</v>
      </c>
      <c r="B82" s="185" t="s">
        <v>572</v>
      </c>
      <c r="C82" s="185" t="s">
        <v>573</v>
      </c>
      <c r="D82" s="206" t="s">
        <v>1204</v>
      </c>
      <c r="E82" s="207" t="s">
        <v>38</v>
      </c>
      <c r="F82" s="185" t="s">
        <v>1249</v>
      </c>
      <c r="G82" s="207" t="s">
        <v>782</v>
      </c>
      <c r="H82" s="207" t="s">
        <v>782</v>
      </c>
      <c r="I82" s="176" t="s">
        <v>1250</v>
      </c>
      <c r="J82" s="206" t="s">
        <v>35</v>
      </c>
      <c r="K82" s="207" t="s">
        <v>329</v>
      </c>
      <c r="L82" s="185" t="s">
        <v>1251</v>
      </c>
      <c r="M82" s="191" t="s">
        <v>422</v>
      </c>
      <c r="N82" s="185" t="s">
        <v>427</v>
      </c>
      <c r="O82" s="185" t="s">
        <v>428</v>
      </c>
      <c r="P82" s="185" t="s">
        <v>419</v>
      </c>
      <c r="Q82" s="185" t="s">
        <v>332</v>
      </c>
      <c r="R82" s="185" t="s">
        <v>407</v>
      </c>
      <c r="S82" s="185" t="s">
        <v>598</v>
      </c>
      <c r="T82" s="185" t="s">
        <v>821</v>
      </c>
      <c r="U82" s="208" t="s">
        <v>314</v>
      </c>
      <c r="V82" s="209">
        <v>0.4</v>
      </c>
      <c r="W82" s="208" t="s">
        <v>121</v>
      </c>
      <c r="X82" s="209">
        <v>0.4</v>
      </c>
      <c r="Y82" s="66" t="s">
        <v>84</v>
      </c>
      <c r="Z82" s="185" t="s">
        <v>1252</v>
      </c>
      <c r="AA82" s="208" t="s">
        <v>316</v>
      </c>
      <c r="AB82" s="213">
        <v>6.0479999999999992E-2</v>
      </c>
      <c r="AC82" s="208" t="s">
        <v>121</v>
      </c>
      <c r="AD82" s="213">
        <v>0.30000000000000004</v>
      </c>
      <c r="AE82" s="66" t="s">
        <v>271</v>
      </c>
      <c r="AF82" s="185" t="s">
        <v>429</v>
      </c>
      <c r="AG82" s="206" t="s">
        <v>335</v>
      </c>
      <c r="AH82" s="185" t="s">
        <v>822</v>
      </c>
      <c r="AI82" s="185" t="s">
        <v>822</v>
      </c>
      <c r="AJ82" s="185" t="s">
        <v>782</v>
      </c>
      <c r="AK82" s="185" t="s">
        <v>782</v>
      </c>
      <c r="AL82" s="185" t="s">
        <v>822</v>
      </c>
      <c r="AM82" s="185" t="s">
        <v>822</v>
      </c>
      <c r="AN82" s="185" t="s">
        <v>1253</v>
      </c>
      <c r="AO82" s="185" t="s">
        <v>1254</v>
      </c>
      <c r="AP82" s="185" t="s">
        <v>1255</v>
      </c>
      <c r="AQ82" s="186">
        <v>45253</v>
      </c>
      <c r="AR82" s="187" t="s">
        <v>337</v>
      </c>
      <c r="AS82" s="188" t="s">
        <v>1256</v>
      </c>
      <c r="AT82" s="189"/>
      <c r="AU82" s="190"/>
      <c r="AV82" s="191"/>
      <c r="AW82" s="189"/>
      <c r="AX82" s="187"/>
      <c r="AY82" s="188"/>
      <c r="AZ82" s="189"/>
      <c r="BA82" s="190"/>
      <c r="BB82" s="191"/>
      <c r="BC82" s="189"/>
      <c r="BD82" s="187"/>
      <c r="BE82" s="188"/>
      <c r="BF82" s="189"/>
      <c r="BG82" s="190"/>
      <c r="BH82" s="191"/>
      <c r="BI82" s="189"/>
      <c r="BJ82" s="187"/>
      <c r="BK82" s="188"/>
      <c r="BL82" s="189"/>
      <c r="BM82" s="190"/>
      <c r="BN82" s="191"/>
      <c r="BO82" s="189"/>
      <c r="BP82" s="187"/>
      <c r="BQ82" s="188"/>
      <c r="BR82" s="189"/>
      <c r="BS82" s="190"/>
      <c r="BT82" s="191"/>
      <c r="BU82" s="189"/>
      <c r="BV82" s="187"/>
      <c r="BW82" s="188"/>
      <c r="BX82" s="189"/>
      <c r="BY82" s="190"/>
      <c r="BZ82" s="192"/>
      <c r="CA82" s="2">
        <f t="shared" si="42"/>
        <v>33</v>
      </c>
      <c r="CB82" s="51" t="s">
        <v>708</v>
      </c>
      <c r="CC82" s="51" t="s">
        <v>709</v>
      </c>
      <c r="CD82" s="51" t="s">
        <v>621</v>
      </c>
      <c r="CE82" s="51" t="s">
        <v>607</v>
      </c>
      <c r="CF82" s="51" t="s">
        <v>605</v>
      </c>
      <c r="CG82" s="51" t="s">
        <v>605</v>
      </c>
      <c r="CH82" s="51" t="s">
        <v>627</v>
      </c>
      <c r="CI82" s="51" t="s">
        <v>605</v>
      </c>
      <c r="CJ82" s="51" t="s">
        <v>633</v>
      </c>
      <c r="CK82" s="51"/>
      <c r="CL82" s="51" t="s">
        <v>632</v>
      </c>
      <c r="CM82" s="51" t="s">
        <v>632</v>
      </c>
      <c r="CN82" s="51" t="s">
        <v>632</v>
      </c>
      <c r="CO82" s="51" t="s">
        <v>632</v>
      </c>
      <c r="CP82" s="51" t="s">
        <v>632</v>
      </c>
      <c r="CQ82" s="51" t="s">
        <v>632</v>
      </c>
      <c r="CR82" s="51" t="s">
        <v>687</v>
      </c>
      <c r="CS82" s="51" t="s">
        <v>632</v>
      </c>
      <c r="CT82" s="51" t="s">
        <v>632</v>
      </c>
      <c r="CU82" s="51" t="s">
        <v>632</v>
      </c>
      <c r="CV82" s="51" t="s">
        <v>632</v>
      </c>
      <c r="CW82" s="51" t="s">
        <v>632</v>
      </c>
      <c r="CX82" s="51" t="s">
        <v>632</v>
      </c>
      <c r="CZ82" s="174" t="str">
        <f t="shared" si="43"/>
        <v>Gestión de procesos</v>
      </c>
      <c r="DA82" s="282" t="str">
        <f t="shared" si="44"/>
        <v>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DB82" s="282"/>
      <c r="DC82" s="282"/>
      <c r="DD82" s="282"/>
      <c r="DE82" s="282"/>
      <c r="DF82" s="282"/>
      <c r="DG82" s="282"/>
      <c r="DH82" s="174" t="str">
        <f t="shared" si="45"/>
        <v>Moderado</v>
      </c>
      <c r="DI82" s="174" t="str">
        <f t="shared" si="46"/>
        <v>Bajo</v>
      </c>
      <c r="DK82" s="170" t="e">
        <f>SUM(LEN(#REF!)-LEN(SUBSTITUTE(#REF!,"- Preventivo","")))/LEN("- Preventivo")</f>
        <v>#REF!</v>
      </c>
      <c r="DL82" s="170" t="e">
        <f t="shared" si="47"/>
        <v>#REF!</v>
      </c>
      <c r="DM82" s="170" t="e">
        <f>SUM(LEN(#REF!)-LEN(SUBSTITUTE(#REF!,"- Detectivo","")))/LEN("- Detectivo")</f>
        <v>#REF!</v>
      </c>
      <c r="DN82" s="170" t="e">
        <f t="shared" si="48"/>
        <v>#REF!</v>
      </c>
      <c r="DO82" s="170" t="e">
        <f>SUM(LEN(#REF!)-LEN(SUBSTITUTE(#REF!,"- Correctivo","")))/LEN("- Correctivo")</f>
        <v>#REF!</v>
      </c>
      <c r="DP82" s="170" t="e">
        <f t="shared" si="49"/>
        <v>#REF!</v>
      </c>
      <c r="DQ82" s="170" t="e">
        <f t="shared" si="57"/>
        <v>#REF!</v>
      </c>
      <c r="DR82" s="170" t="e">
        <f t="shared" si="50"/>
        <v>#REF!</v>
      </c>
      <c r="DS82" s="170" t="e">
        <f>SUM(LEN(#REF!)-LEN(SUBSTITUTE(#REF!,"- Documentado","")))/LEN("- Documentado")</f>
        <v>#REF!</v>
      </c>
      <c r="DT82" s="170" t="e">
        <f>SUM(LEN(#REF!)-LEN(SUBSTITUTE(#REF!,"- Documentado","")))/LEN("- Documentado")</f>
        <v>#REF!</v>
      </c>
      <c r="DU82" s="170" t="e">
        <f t="shared" si="51"/>
        <v>#REF!</v>
      </c>
      <c r="DV82" s="170" t="e">
        <f>SUM(LEN(#REF!)-LEN(SUBSTITUTE(#REF!,"- Continua","")))/LEN("- Continua")</f>
        <v>#REF!</v>
      </c>
      <c r="DW82" s="170" t="e">
        <f>SUM(LEN(#REF!)-LEN(SUBSTITUTE(#REF!,"- Continua","")))/LEN("- Continua")</f>
        <v>#REF!</v>
      </c>
      <c r="DX82" s="170" t="e">
        <f t="shared" si="52"/>
        <v>#REF!</v>
      </c>
      <c r="DY82" s="170" t="e">
        <f>SUM(LEN(#REF!)-LEN(SUBSTITUTE(#REF!,"- Con registro","")))/LEN("- Con registro")</f>
        <v>#REF!</v>
      </c>
      <c r="DZ82" s="170" t="e">
        <f>SUM(LEN(#REF!)-LEN(SUBSTITUTE(#REF!,"- Con registro","")))/LEN("- Con registro")</f>
        <v>#REF!</v>
      </c>
      <c r="EA82" s="170" t="e">
        <f t="shared" si="53"/>
        <v>#REF!</v>
      </c>
      <c r="EB82" s="173" t="e">
        <f t="shared" si="58"/>
        <v>#REF!</v>
      </c>
      <c r="EC82" s="173" t="e">
        <f t="shared" si="59"/>
        <v>#REF!</v>
      </c>
      <c r="ED82" s="215" t="e">
        <f t="shared" si="60"/>
        <v>#REF!</v>
      </c>
      <c r="EE82" s="283" t="e">
        <f t="shared" si="61"/>
        <v>#REF!</v>
      </c>
      <c r="EF82" s="283"/>
      <c r="EG82" s="283"/>
      <c r="EH82" s="283"/>
      <c r="EI82" s="283"/>
      <c r="EJ82" s="283"/>
      <c r="EK82" s="283"/>
      <c r="EL82" s="283"/>
      <c r="EM82" s="283"/>
      <c r="EN82" s="283"/>
      <c r="EP82" s="201">
        <f t="shared" si="62"/>
        <v>45253</v>
      </c>
      <c r="EQ82" s="202">
        <f t="shared" si="63"/>
        <v>45320</v>
      </c>
      <c r="ER82" s="170" t="str">
        <f t="shared" si="64"/>
        <v>Riesgos</v>
      </c>
      <c r="ES82" s="170" t="str">
        <f t="shared" si="54"/>
        <v>ID_-: Posibilidad de afectación reputacional por inconformidad de las partes interesadas objeto de medición, debido a errores (fallas o deficiencias) en la medición y análisis de la calidad en la prestación de los servicios en los diferentes canales de servicio a la Ciudadanía.</v>
      </c>
      <c r="ET82" s="170" t="str">
        <f t="shared" si="55"/>
        <v>Ajuste en Identificación del riesgo
 en el Mapa de riesgos de Gobierno Abierto y Relacionamiento con la Ciudadanía</v>
      </c>
      <c r="EU82" s="170" t="str">
        <f t="shared" si="56"/>
        <v>Solicitud de cambio realizada y aprobada por la Dirección Distrital de Calidad del Servicio  a través del Aplicativo DARUMA</v>
      </c>
    </row>
    <row r="83" spans="1:151" ht="399.95" customHeight="1" x14ac:dyDescent="0.2">
      <c r="A83" s="206" t="s">
        <v>571</v>
      </c>
      <c r="B83" s="185" t="s">
        <v>572</v>
      </c>
      <c r="C83" s="185" t="s">
        <v>573</v>
      </c>
      <c r="D83" s="206" t="s">
        <v>1204</v>
      </c>
      <c r="E83" s="207" t="s">
        <v>38</v>
      </c>
      <c r="F83" s="185" t="s">
        <v>1257</v>
      </c>
      <c r="G83" s="207" t="s">
        <v>782</v>
      </c>
      <c r="H83" s="207" t="s">
        <v>782</v>
      </c>
      <c r="I83" s="176" t="s">
        <v>1258</v>
      </c>
      <c r="J83" s="206" t="s">
        <v>35</v>
      </c>
      <c r="K83" s="207" t="s">
        <v>329</v>
      </c>
      <c r="L83" s="185" t="s">
        <v>1251</v>
      </c>
      <c r="M83" s="191" t="s">
        <v>422</v>
      </c>
      <c r="N83" s="185" t="s">
        <v>1259</v>
      </c>
      <c r="O83" s="185" t="s">
        <v>430</v>
      </c>
      <c r="P83" s="185" t="s">
        <v>419</v>
      </c>
      <c r="Q83" s="185" t="s">
        <v>1260</v>
      </c>
      <c r="R83" s="185" t="s">
        <v>345</v>
      </c>
      <c r="S83" s="185" t="s">
        <v>598</v>
      </c>
      <c r="T83" s="185" t="s">
        <v>821</v>
      </c>
      <c r="U83" s="208" t="s">
        <v>314</v>
      </c>
      <c r="V83" s="209">
        <v>0.4</v>
      </c>
      <c r="W83" s="208" t="s">
        <v>121</v>
      </c>
      <c r="X83" s="209">
        <v>0.4</v>
      </c>
      <c r="Y83" s="66" t="s">
        <v>84</v>
      </c>
      <c r="Z83" s="185" t="s">
        <v>1261</v>
      </c>
      <c r="AA83" s="208" t="s">
        <v>316</v>
      </c>
      <c r="AB83" s="213">
        <v>0.11759999999999998</v>
      </c>
      <c r="AC83" s="208" t="s">
        <v>121</v>
      </c>
      <c r="AD83" s="213">
        <v>0.30000000000000004</v>
      </c>
      <c r="AE83" s="66" t="s">
        <v>271</v>
      </c>
      <c r="AF83" s="185" t="s">
        <v>423</v>
      </c>
      <c r="AG83" s="206" t="s">
        <v>335</v>
      </c>
      <c r="AH83" s="185" t="s">
        <v>822</v>
      </c>
      <c r="AI83" s="185" t="s">
        <v>822</v>
      </c>
      <c r="AJ83" s="185" t="s">
        <v>782</v>
      </c>
      <c r="AK83" s="185" t="s">
        <v>782</v>
      </c>
      <c r="AL83" s="185" t="s">
        <v>822</v>
      </c>
      <c r="AM83" s="185" t="s">
        <v>822</v>
      </c>
      <c r="AN83" s="185" t="s">
        <v>1262</v>
      </c>
      <c r="AO83" s="185" t="s">
        <v>1263</v>
      </c>
      <c r="AP83" s="185" t="s">
        <v>1264</v>
      </c>
      <c r="AQ83" s="186">
        <v>45253</v>
      </c>
      <c r="AR83" s="187" t="s">
        <v>452</v>
      </c>
      <c r="AS83" s="188" t="s">
        <v>1265</v>
      </c>
      <c r="AT83" s="189"/>
      <c r="AU83" s="190"/>
      <c r="AV83" s="191"/>
      <c r="AW83" s="189"/>
      <c r="AX83" s="187"/>
      <c r="AY83" s="188"/>
      <c r="AZ83" s="189"/>
      <c r="BA83" s="190"/>
      <c r="BB83" s="191"/>
      <c r="BC83" s="189"/>
      <c r="BD83" s="187"/>
      <c r="BE83" s="188"/>
      <c r="BF83" s="189"/>
      <c r="BG83" s="190"/>
      <c r="BH83" s="191"/>
      <c r="BI83" s="189"/>
      <c r="BJ83" s="187"/>
      <c r="BK83" s="188"/>
      <c r="BL83" s="189"/>
      <c r="BM83" s="190"/>
      <c r="BN83" s="191"/>
      <c r="BO83" s="189"/>
      <c r="BP83" s="187"/>
      <c r="BQ83" s="188"/>
      <c r="BR83" s="189"/>
      <c r="BS83" s="190"/>
      <c r="BT83" s="191"/>
      <c r="BU83" s="189"/>
      <c r="BV83" s="187"/>
      <c r="BW83" s="188"/>
      <c r="BX83" s="189"/>
      <c r="BY83" s="190"/>
      <c r="BZ83" s="192"/>
      <c r="CA83" s="2">
        <f t="shared" si="42"/>
        <v>33</v>
      </c>
      <c r="CB83" s="51" t="s">
        <v>708</v>
      </c>
      <c r="CC83" s="51" t="s">
        <v>709</v>
      </c>
      <c r="CD83" s="51" t="s">
        <v>621</v>
      </c>
      <c r="CE83" s="51" t="s">
        <v>607</v>
      </c>
      <c r="CF83" s="51" t="s">
        <v>605</v>
      </c>
      <c r="CG83" s="51" t="s">
        <v>605</v>
      </c>
      <c r="CH83" s="51" t="s">
        <v>627</v>
      </c>
      <c r="CI83" s="51" t="s">
        <v>605</v>
      </c>
      <c r="CJ83" s="51" t="s">
        <v>632</v>
      </c>
      <c r="CK83" s="51"/>
      <c r="CL83" s="51" t="s">
        <v>632</v>
      </c>
      <c r="CM83" s="51" t="s">
        <v>632</v>
      </c>
      <c r="CN83" s="51" t="s">
        <v>632</v>
      </c>
      <c r="CO83" s="51" t="s">
        <v>632</v>
      </c>
      <c r="CP83" s="51" t="s">
        <v>632</v>
      </c>
      <c r="CQ83" s="51" t="s">
        <v>632</v>
      </c>
      <c r="CR83" s="51" t="s">
        <v>687</v>
      </c>
      <c r="CS83" s="51" t="s">
        <v>632</v>
      </c>
      <c r="CT83" s="51" t="s">
        <v>632</v>
      </c>
      <c r="CU83" s="51" t="s">
        <v>632</v>
      </c>
      <c r="CV83" s="51" t="s">
        <v>632</v>
      </c>
      <c r="CW83" s="51" t="s">
        <v>632</v>
      </c>
      <c r="CX83" s="51" t="s">
        <v>632</v>
      </c>
      <c r="CZ83" s="174" t="str">
        <f t="shared" si="43"/>
        <v>Gestión de procesos</v>
      </c>
      <c r="DA83" s="282" t="str">
        <f t="shared" si="44"/>
        <v>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v>
      </c>
      <c r="DB83" s="282"/>
      <c r="DC83" s="282"/>
      <c r="DD83" s="282"/>
      <c r="DE83" s="282"/>
      <c r="DF83" s="282"/>
      <c r="DG83" s="282"/>
      <c r="DH83" s="174" t="str">
        <f t="shared" si="45"/>
        <v>Moderado</v>
      </c>
      <c r="DI83" s="174" t="str">
        <f t="shared" si="46"/>
        <v>Bajo</v>
      </c>
      <c r="DK83" s="170" t="e">
        <f>SUM(LEN(#REF!)-LEN(SUBSTITUTE(#REF!,"- Preventivo","")))/LEN("- Preventivo")</f>
        <v>#REF!</v>
      </c>
      <c r="DL83" s="170" t="e">
        <f t="shared" si="47"/>
        <v>#REF!</v>
      </c>
      <c r="DM83" s="170" t="e">
        <f>SUM(LEN(#REF!)-LEN(SUBSTITUTE(#REF!,"- Detectivo","")))/LEN("- Detectivo")</f>
        <v>#REF!</v>
      </c>
      <c r="DN83" s="170" t="e">
        <f t="shared" si="48"/>
        <v>#REF!</v>
      </c>
      <c r="DO83" s="170" t="e">
        <f>SUM(LEN(#REF!)-LEN(SUBSTITUTE(#REF!,"- Correctivo","")))/LEN("- Correctivo")</f>
        <v>#REF!</v>
      </c>
      <c r="DP83" s="170" t="e">
        <f t="shared" si="49"/>
        <v>#REF!</v>
      </c>
      <c r="DQ83" s="170" t="e">
        <f t="shared" si="57"/>
        <v>#REF!</v>
      </c>
      <c r="DR83" s="170" t="e">
        <f t="shared" si="50"/>
        <v>#REF!</v>
      </c>
      <c r="DS83" s="170" t="e">
        <f>SUM(LEN(#REF!)-LEN(SUBSTITUTE(#REF!,"- Documentado","")))/LEN("- Documentado")</f>
        <v>#REF!</v>
      </c>
      <c r="DT83" s="170" t="e">
        <f>SUM(LEN(#REF!)-LEN(SUBSTITUTE(#REF!,"- Documentado","")))/LEN("- Documentado")</f>
        <v>#REF!</v>
      </c>
      <c r="DU83" s="170" t="e">
        <f t="shared" si="51"/>
        <v>#REF!</v>
      </c>
      <c r="DV83" s="170" t="e">
        <f>SUM(LEN(#REF!)-LEN(SUBSTITUTE(#REF!,"- Continua","")))/LEN("- Continua")</f>
        <v>#REF!</v>
      </c>
      <c r="DW83" s="170" t="e">
        <f>SUM(LEN(#REF!)-LEN(SUBSTITUTE(#REF!,"- Continua","")))/LEN("- Continua")</f>
        <v>#REF!</v>
      </c>
      <c r="DX83" s="170" t="e">
        <f t="shared" si="52"/>
        <v>#REF!</v>
      </c>
      <c r="DY83" s="170" t="e">
        <f>SUM(LEN(#REF!)-LEN(SUBSTITUTE(#REF!,"- Con registro","")))/LEN("- Con registro")</f>
        <v>#REF!</v>
      </c>
      <c r="DZ83" s="170" t="e">
        <f>SUM(LEN(#REF!)-LEN(SUBSTITUTE(#REF!,"- Con registro","")))/LEN("- Con registro")</f>
        <v>#REF!</v>
      </c>
      <c r="EA83" s="170" t="e">
        <f t="shared" si="53"/>
        <v>#REF!</v>
      </c>
      <c r="EB83" s="173" t="e">
        <f t="shared" si="58"/>
        <v>#REF!</v>
      </c>
      <c r="EC83" s="173" t="e">
        <f t="shared" si="59"/>
        <v>#REF!</v>
      </c>
      <c r="ED83" s="215" t="e">
        <f t="shared" si="60"/>
        <v>#REF!</v>
      </c>
      <c r="EE83" s="283" t="e">
        <f t="shared" si="61"/>
        <v>#REF!</v>
      </c>
      <c r="EF83" s="283"/>
      <c r="EG83" s="283"/>
      <c r="EH83" s="283"/>
      <c r="EI83" s="283"/>
      <c r="EJ83" s="283"/>
      <c r="EK83" s="283"/>
      <c r="EL83" s="283"/>
      <c r="EM83" s="283"/>
      <c r="EN83" s="283"/>
      <c r="EP83" s="201">
        <f t="shared" si="62"/>
        <v>45253</v>
      </c>
      <c r="EQ83" s="202">
        <f t="shared" si="63"/>
        <v>45320</v>
      </c>
      <c r="ER83" s="170" t="str">
        <f t="shared" si="64"/>
        <v>Riesgos</v>
      </c>
      <c r="ES83" s="170" t="str">
        <f t="shared" si="54"/>
        <v>ID_-: Posibilidad de afectación reputacional por inconformidad de las partes interesadas objeto de cualificación, debido a incumplimiento parcial de compromisos en la meta de servidores públicos, colaboradores y demás actores del servicio a cualificar en temáticas para la prestación del servicio a la ciudadanía de la Administración Distrital.</v>
      </c>
      <c r="ET83" s="170" t="str">
        <f t="shared" si="55"/>
        <v>Ajuste en Identificación del riesgo
Análisis antes de controles
 en el Mapa de riesgos de Gobierno Abierto y Relacionamiento con la Ciudadanía</v>
      </c>
      <c r="EU83" s="170" t="str">
        <f t="shared" si="56"/>
        <v>Solicitud de cambio realizada y aprobada por la Dirección Distrital de Calidad del Servicio  a través del Aplicativo DARUMA</v>
      </c>
    </row>
    <row r="84" spans="1:151" ht="399.95" customHeight="1" x14ac:dyDescent="0.2">
      <c r="A84" s="206" t="s">
        <v>571</v>
      </c>
      <c r="B84" s="185" t="s">
        <v>572</v>
      </c>
      <c r="C84" s="185" t="s">
        <v>573</v>
      </c>
      <c r="D84" s="206" t="s">
        <v>1204</v>
      </c>
      <c r="E84" s="207" t="s">
        <v>38</v>
      </c>
      <c r="F84" s="185" t="s">
        <v>1266</v>
      </c>
      <c r="G84" s="207" t="s">
        <v>782</v>
      </c>
      <c r="H84" s="207" t="s">
        <v>782</v>
      </c>
      <c r="I84" s="176" t="s">
        <v>431</v>
      </c>
      <c r="J84" s="206" t="s">
        <v>35</v>
      </c>
      <c r="K84" s="207" t="s">
        <v>329</v>
      </c>
      <c r="L84" s="185" t="s">
        <v>1401</v>
      </c>
      <c r="M84" s="191" t="s">
        <v>422</v>
      </c>
      <c r="N84" s="185" t="s">
        <v>427</v>
      </c>
      <c r="O84" s="185" t="s">
        <v>432</v>
      </c>
      <c r="P84" s="185" t="s">
        <v>419</v>
      </c>
      <c r="Q84" s="185" t="s">
        <v>332</v>
      </c>
      <c r="R84" s="185" t="s">
        <v>345</v>
      </c>
      <c r="S84" s="185" t="s">
        <v>598</v>
      </c>
      <c r="T84" s="185" t="s">
        <v>821</v>
      </c>
      <c r="U84" s="208" t="s">
        <v>317</v>
      </c>
      <c r="V84" s="209">
        <v>0.6</v>
      </c>
      <c r="W84" s="208" t="s">
        <v>315</v>
      </c>
      <c r="X84" s="209">
        <v>0.2</v>
      </c>
      <c r="Y84" s="66" t="s">
        <v>84</v>
      </c>
      <c r="Z84" s="185" t="s">
        <v>433</v>
      </c>
      <c r="AA84" s="208" t="s">
        <v>314</v>
      </c>
      <c r="AB84" s="213">
        <v>0.252</v>
      </c>
      <c r="AC84" s="208" t="s">
        <v>315</v>
      </c>
      <c r="AD84" s="213">
        <v>0.15000000000000002</v>
      </c>
      <c r="AE84" s="66" t="s">
        <v>271</v>
      </c>
      <c r="AF84" s="185" t="s">
        <v>423</v>
      </c>
      <c r="AG84" s="206" t="s">
        <v>335</v>
      </c>
      <c r="AH84" s="185" t="s">
        <v>822</v>
      </c>
      <c r="AI84" s="185" t="s">
        <v>822</v>
      </c>
      <c r="AJ84" s="185" t="s">
        <v>782</v>
      </c>
      <c r="AK84" s="185" t="s">
        <v>782</v>
      </c>
      <c r="AL84" s="185" t="s">
        <v>822</v>
      </c>
      <c r="AM84" s="185" t="s">
        <v>822</v>
      </c>
      <c r="AN84" s="185" t="s">
        <v>1267</v>
      </c>
      <c r="AO84" s="185" t="s">
        <v>1415</v>
      </c>
      <c r="AP84" s="185" t="s">
        <v>1268</v>
      </c>
      <c r="AQ84" s="186">
        <v>45253</v>
      </c>
      <c r="AR84" s="187" t="s">
        <v>823</v>
      </c>
      <c r="AS84" s="188" t="s">
        <v>1269</v>
      </c>
      <c r="AT84" s="189"/>
      <c r="AU84" s="190"/>
      <c r="AV84" s="191"/>
      <c r="AW84" s="189"/>
      <c r="AX84" s="187"/>
      <c r="AY84" s="188"/>
      <c r="AZ84" s="189"/>
      <c r="BA84" s="190"/>
      <c r="BB84" s="191"/>
      <c r="BC84" s="189"/>
      <c r="BD84" s="187"/>
      <c r="BE84" s="188"/>
      <c r="BF84" s="189"/>
      <c r="BG84" s="190"/>
      <c r="BH84" s="191"/>
      <c r="BI84" s="189"/>
      <c r="BJ84" s="187"/>
      <c r="BK84" s="188"/>
      <c r="BL84" s="189"/>
      <c r="BM84" s="190"/>
      <c r="BN84" s="191"/>
      <c r="BO84" s="189"/>
      <c r="BP84" s="187"/>
      <c r="BQ84" s="188"/>
      <c r="BR84" s="189"/>
      <c r="BS84" s="190"/>
      <c r="BT84" s="191"/>
      <c r="BU84" s="189"/>
      <c r="BV84" s="187"/>
      <c r="BW84" s="188"/>
      <c r="BX84" s="189"/>
      <c r="BY84" s="190"/>
      <c r="BZ84" s="192"/>
      <c r="CA84" s="2">
        <f t="shared" si="42"/>
        <v>33</v>
      </c>
      <c r="CB84" s="51" t="s">
        <v>708</v>
      </c>
      <c r="CC84" s="51" t="s">
        <v>709</v>
      </c>
      <c r="CD84" s="51" t="s">
        <v>621</v>
      </c>
      <c r="CE84" s="51" t="s">
        <v>607</v>
      </c>
      <c r="CF84" s="51" t="s">
        <v>605</v>
      </c>
      <c r="CG84" s="51" t="s">
        <v>605</v>
      </c>
      <c r="CH84" s="51" t="s">
        <v>627</v>
      </c>
      <c r="CI84" s="51" t="s">
        <v>605</v>
      </c>
      <c r="CJ84" s="51" t="s">
        <v>632</v>
      </c>
      <c r="CK84" s="51"/>
      <c r="CL84" s="51" t="s">
        <v>632</v>
      </c>
      <c r="CM84" s="51" t="s">
        <v>632</v>
      </c>
      <c r="CN84" s="51" t="s">
        <v>632</v>
      </c>
      <c r="CO84" s="51" t="s">
        <v>632</v>
      </c>
      <c r="CP84" s="51" t="s">
        <v>632</v>
      </c>
      <c r="CQ84" s="51" t="s">
        <v>632</v>
      </c>
      <c r="CR84" s="51" t="s">
        <v>691</v>
      </c>
      <c r="CS84" s="51" t="s">
        <v>632</v>
      </c>
      <c r="CT84" s="51" t="s">
        <v>632</v>
      </c>
      <c r="CU84" s="51" t="s">
        <v>632</v>
      </c>
      <c r="CV84" s="51" t="s">
        <v>632</v>
      </c>
      <c r="CW84" s="51" t="s">
        <v>632</v>
      </c>
      <c r="CX84" s="51" t="s">
        <v>632</v>
      </c>
      <c r="CZ84" s="174" t="str">
        <f t="shared" si="43"/>
        <v>Gestión de procesos</v>
      </c>
      <c r="DA84" s="282" t="str">
        <f t="shared" si="44"/>
        <v>Posibilidad de afectación reputacional por inconformidad de los usuarios del sistema, debido a errores (fallas o deficiencias) en el análisis y direccionamiento a las peticiones ciudadanas</v>
      </c>
      <c r="DB84" s="282"/>
      <c r="DC84" s="282"/>
      <c r="DD84" s="282"/>
      <c r="DE84" s="282"/>
      <c r="DF84" s="282"/>
      <c r="DG84" s="282"/>
      <c r="DH84" s="174" t="str">
        <f t="shared" si="45"/>
        <v>Moderado</v>
      </c>
      <c r="DI84" s="174" t="str">
        <f t="shared" si="46"/>
        <v>Bajo</v>
      </c>
      <c r="DK84" s="170" t="e">
        <f>SUM(LEN(#REF!)-LEN(SUBSTITUTE(#REF!,"- Preventivo","")))/LEN("- Preventivo")</f>
        <v>#REF!</v>
      </c>
      <c r="DL84" s="170" t="e">
        <f t="shared" si="47"/>
        <v>#REF!</v>
      </c>
      <c r="DM84" s="170" t="e">
        <f>SUM(LEN(#REF!)-LEN(SUBSTITUTE(#REF!,"- Detectivo","")))/LEN("- Detectivo")</f>
        <v>#REF!</v>
      </c>
      <c r="DN84" s="170" t="e">
        <f t="shared" si="48"/>
        <v>#REF!</v>
      </c>
      <c r="DO84" s="170" t="e">
        <f>SUM(LEN(#REF!)-LEN(SUBSTITUTE(#REF!,"- Correctivo","")))/LEN("- Correctivo")</f>
        <v>#REF!</v>
      </c>
      <c r="DP84" s="170" t="e">
        <f t="shared" si="49"/>
        <v>#REF!</v>
      </c>
      <c r="DQ84" s="170" t="e">
        <f t="shared" si="57"/>
        <v>#REF!</v>
      </c>
      <c r="DR84" s="170" t="e">
        <f t="shared" si="50"/>
        <v>#REF!</v>
      </c>
      <c r="DS84" s="170" t="e">
        <f>SUM(LEN(#REF!)-LEN(SUBSTITUTE(#REF!,"- Documentado","")))/LEN("- Documentado")</f>
        <v>#REF!</v>
      </c>
      <c r="DT84" s="170" t="e">
        <f>SUM(LEN(#REF!)-LEN(SUBSTITUTE(#REF!,"- Documentado","")))/LEN("- Documentado")</f>
        <v>#REF!</v>
      </c>
      <c r="DU84" s="170" t="e">
        <f t="shared" si="51"/>
        <v>#REF!</v>
      </c>
      <c r="DV84" s="170" t="e">
        <f>SUM(LEN(#REF!)-LEN(SUBSTITUTE(#REF!,"- Continua","")))/LEN("- Continua")</f>
        <v>#REF!</v>
      </c>
      <c r="DW84" s="170" t="e">
        <f>SUM(LEN(#REF!)-LEN(SUBSTITUTE(#REF!,"- Continua","")))/LEN("- Continua")</f>
        <v>#REF!</v>
      </c>
      <c r="DX84" s="170" t="e">
        <f t="shared" si="52"/>
        <v>#REF!</v>
      </c>
      <c r="DY84" s="170" t="e">
        <f>SUM(LEN(#REF!)-LEN(SUBSTITUTE(#REF!,"- Con registro","")))/LEN("- Con registro")</f>
        <v>#REF!</v>
      </c>
      <c r="DZ84" s="170" t="e">
        <f>SUM(LEN(#REF!)-LEN(SUBSTITUTE(#REF!,"- Con registro","")))/LEN("- Con registro")</f>
        <v>#REF!</v>
      </c>
      <c r="EA84" s="170" t="e">
        <f t="shared" si="53"/>
        <v>#REF!</v>
      </c>
      <c r="EB84" s="173" t="e">
        <f t="shared" si="58"/>
        <v>#REF!</v>
      </c>
      <c r="EC84" s="173" t="e">
        <f t="shared" si="59"/>
        <v>#REF!</v>
      </c>
      <c r="ED84" s="215" t="e">
        <f t="shared" si="60"/>
        <v>#REF!</v>
      </c>
      <c r="EE84" s="283" t="e">
        <f t="shared" si="61"/>
        <v>#REF!</v>
      </c>
      <c r="EF84" s="283"/>
      <c r="EG84" s="283"/>
      <c r="EH84" s="283"/>
      <c r="EI84" s="283"/>
      <c r="EJ84" s="283"/>
      <c r="EK84" s="283"/>
      <c r="EL84" s="283"/>
      <c r="EM84" s="283"/>
      <c r="EN84" s="283"/>
      <c r="EP84" s="201">
        <f t="shared" si="62"/>
        <v>45253</v>
      </c>
      <c r="EQ84" s="202">
        <f t="shared" si="63"/>
        <v>45320</v>
      </c>
      <c r="ER84" s="170" t="str">
        <f t="shared" si="64"/>
        <v>Riesgos</v>
      </c>
      <c r="ES84" s="170" t="str">
        <f t="shared" si="54"/>
        <v>ID_-: Posibilidad de afectación reputacional por inconformidad de los usuarios del sistema, debido a errores (fallas o deficiencias) en el análisis y direccionamiento a las peticiones ciudadanas</v>
      </c>
      <c r="ET84" s="170" t="str">
        <f t="shared" si="55"/>
        <v>Ajuste en 
Análisis antes de controles
Establecimiento de controles
 en el Mapa de riesgos de Gobierno Abierto y Relacionamiento con la Ciudadanía</v>
      </c>
      <c r="EU84" s="170" t="str">
        <f t="shared" si="56"/>
        <v>Solicitud de cambio realizada y aprobada por la Dirección Distrital de Calidad del Servicio a través del Aplicativo DARUMA</v>
      </c>
    </row>
    <row r="85" spans="1:151" ht="399.95" customHeight="1" x14ac:dyDescent="0.2">
      <c r="A85" s="206" t="s">
        <v>571</v>
      </c>
      <c r="B85" s="185" t="s">
        <v>572</v>
      </c>
      <c r="C85" s="185" t="s">
        <v>573</v>
      </c>
      <c r="D85" s="206" t="s">
        <v>1204</v>
      </c>
      <c r="E85" s="207" t="s">
        <v>38</v>
      </c>
      <c r="F85" s="185" t="s">
        <v>582</v>
      </c>
      <c r="G85" s="207" t="s">
        <v>782</v>
      </c>
      <c r="H85" s="207" t="s">
        <v>782</v>
      </c>
      <c r="I85" s="176" t="s">
        <v>1270</v>
      </c>
      <c r="J85" s="206" t="s">
        <v>63</v>
      </c>
      <c r="K85" s="207" t="s">
        <v>338</v>
      </c>
      <c r="L85" s="185" t="s">
        <v>1223</v>
      </c>
      <c r="M85" s="191" t="s">
        <v>434</v>
      </c>
      <c r="N85" s="185" t="s">
        <v>427</v>
      </c>
      <c r="O85" s="185" t="s">
        <v>1271</v>
      </c>
      <c r="P85" s="185" t="s">
        <v>419</v>
      </c>
      <c r="Q85" s="185" t="s">
        <v>1227</v>
      </c>
      <c r="R85" s="185" t="s">
        <v>1272</v>
      </c>
      <c r="S85" s="185" t="s">
        <v>598</v>
      </c>
      <c r="T85" s="185" t="s">
        <v>821</v>
      </c>
      <c r="U85" s="208" t="s">
        <v>316</v>
      </c>
      <c r="V85" s="209">
        <v>0.2</v>
      </c>
      <c r="W85" s="208" t="s">
        <v>77</v>
      </c>
      <c r="X85" s="209">
        <v>0.8</v>
      </c>
      <c r="Y85" s="66" t="s">
        <v>272</v>
      </c>
      <c r="Z85" s="185" t="s">
        <v>1273</v>
      </c>
      <c r="AA85" s="208" t="s">
        <v>316</v>
      </c>
      <c r="AB85" s="213">
        <v>5.8799999999999991E-2</v>
      </c>
      <c r="AC85" s="208" t="s">
        <v>77</v>
      </c>
      <c r="AD85" s="213">
        <v>0.8</v>
      </c>
      <c r="AE85" s="66" t="s">
        <v>272</v>
      </c>
      <c r="AF85" s="185" t="s">
        <v>435</v>
      </c>
      <c r="AG85" s="206" t="s">
        <v>340</v>
      </c>
      <c r="AH85" s="210" t="s">
        <v>1274</v>
      </c>
      <c r="AI85" s="210" t="s">
        <v>1275</v>
      </c>
      <c r="AJ85" s="210" t="s">
        <v>782</v>
      </c>
      <c r="AK85" s="210" t="s">
        <v>782</v>
      </c>
      <c r="AL85" s="210" t="s">
        <v>1351</v>
      </c>
      <c r="AM85" s="210" t="s">
        <v>874</v>
      </c>
      <c r="AN85" s="185" t="s">
        <v>1276</v>
      </c>
      <c r="AO85" s="185" t="s">
        <v>1277</v>
      </c>
      <c r="AP85" s="185" t="s">
        <v>1278</v>
      </c>
      <c r="AQ85" s="186">
        <v>45253</v>
      </c>
      <c r="AR85" s="187" t="s">
        <v>390</v>
      </c>
      <c r="AS85" s="188" t="s">
        <v>1279</v>
      </c>
      <c r="AT85" s="189"/>
      <c r="AU85" s="190"/>
      <c r="AV85" s="191"/>
      <c r="AW85" s="189"/>
      <c r="AX85" s="187"/>
      <c r="AY85" s="188"/>
      <c r="AZ85" s="189"/>
      <c r="BA85" s="190"/>
      <c r="BB85" s="191"/>
      <c r="BC85" s="189"/>
      <c r="BD85" s="187"/>
      <c r="BE85" s="188"/>
      <c r="BF85" s="189"/>
      <c r="BG85" s="190"/>
      <c r="BH85" s="191"/>
      <c r="BI85" s="189"/>
      <c r="BJ85" s="187"/>
      <c r="BK85" s="188"/>
      <c r="BL85" s="189"/>
      <c r="BM85" s="190"/>
      <c r="BN85" s="191"/>
      <c r="BO85" s="189"/>
      <c r="BP85" s="187"/>
      <c r="BQ85" s="188"/>
      <c r="BR85" s="189"/>
      <c r="BS85" s="190"/>
      <c r="BT85" s="191"/>
      <c r="BU85" s="189"/>
      <c r="BV85" s="187"/>
      <c r="BW85" s="188"/>
      <c r="BX85" s="189"/>
      <c r="BY85" s="190"/>
      <c r="BZ85" s="192"/>
      <c r="CA85" s="2">
        <f t="shared" si="42"/>
        <v>33</v>
      </c>
      <c r="CB85" s="51" t="s">
        <v>708</v>
      </c>
      <c r="CC85" s="51" t="s">
        <v>709</v>
      </c>
      <c r="CD85" s="51" t="s">
        <v>621</v>
      </c>
      <c r="CE85" s="51" t="s">
        <v>632</v>
      </c>
      <c r="CF85" s="51" t="s">
        <v>605</v>
      </c>
      <c r="CG85" s="51" t="s">
        <v>605</v>
      </c>
      <c r="CH85" s="51" t="s">
        <v>627</v>
      </c>
      <c r="CI85" s="51" t="s">
        <v>605</v>
      </c>
      <c r="CJ85" s="51" t="s">
        <v>632</v>
      </c>
      <c r="CK85" s="51"/>
      <c r="CL85" s="51" t="s">
        <v>632</v>
      </c>
      <c r="CM85" s="51" t="s">
        <v>638</v>
      </c>
      <c r="CN85" s="51" t="s">
        <v>632</v>
      </c>
      <c r="CO85" s="51" t="s">
        <v>632</v>
      </c>
      <c r="CP85" s="51" t="s">
        <v>632</v>
      </c>
      <c r="CQ85" s="51" t="s">
        <v>632</v>
      </c>
      <c r="CR85" s="51" t="s">
        <v>692</v>
      </c>
      <c r="CS85" s="51" t="s">
        <v>632</v>
      </c>
      <c r="CT85" s="51" t="s">
        <v>632</v>
      </c>
      <c r="CU85" s="51" t="s">
        <v>632</v>
      </c>
      <c r="CV85" s="51" t="s">
        <v>632</v>
      </c>
      <c r="CW85" s="51" t="s">
        <v>632</v>
      </c>
      <c r="CX85" s="51" t="s">
        <v>632</v>
      </c>
      <c r="CZ85" s="174" t="str">
        <f t="shared" si="43"/>
        <v>Corrupción</v>
      </c>
      <c r="DA85" s="282" t="str">
        <f t="shared" si="44"/>
        <v>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v>
      </c>
      <c r="DB85" s="282"/>
      <c r="DC85" s="282"/>
      <c r="DD85" s="282"/>
      <c r="DE85" s="282"/>
      <c r="DF85" s="282"/>
      <c r="DG85" s="282"/>
      <c r="DH85" s="174" t="str">
        <f t="shared" si="45"/>
        <v>Alto</v>
      </c>
      <c r="DI85" s="174" t="str">
        <f t="shared" si="46"/>
        <v>Alto</v>
      </c>
      <c r="DK85" s="170" t="e">
        <f>SUM(LEN(#REF!)-LEN(SUBSTITUTE(#REF!,"- Preventivo","")))/LEN("- Preventivo")</f>
        <v>#REF!</v>
      </c>
      <c r="DL85" s="170" t="e">
        <f t="shared" si="47"/>
        <v>#REF!</v>
      </c>
      <c r="DM85" s="170" t="e">
        <f>SUM(LEN(#REF!)-LEN(SUBSTITUTE(#REF!,"- Detectivo","")))/LEN("- Detectivo")</f>
        <v>#REF!</v>
      </c>
      <c r="DN85" s="170" t="e">
        <f t="shared" si="48"/>
        <v>#REF!</v>
      </c>
      <c r="DO85" s="170" t="e">
        <f>SUM(LEN(#REF!)-LEN(SUBSTITUTE(#REF!,"- Correctivo","")))/LEN("- Correctivo")</f>
        <v>#REF!</v>
      </c>
      <c r="DP85" s="170" t="e">
        <f t="shared" si="49"/>
        <v>#REF!</v>
      </c>
      <c r="DQ85" s="170" t="e">
        <f t="shared" si="57"/>
        <v>#REF!</v>
      </c>
      <c r="DR85" s="170" t="e">
        <f t="shared" si="50"/>
        <v>#REF!</v>
      </c>
      <c r="DS85" s="170" t="e">
        <f>SUM(LEN(#REF!)-LEN(SUBSTITUTE(#REF!,"- Documentado","")))/LEN("- Documentado")</f>
        <v>#REF!</v>
      </c>
      <c r="DT85" s="170" t="e">
        <f>SUM(LEN(#REF!)-LEN(SUBSTITUTE(#REF!,"- Documentado","")))/LEN("- Documentado")</f>
        <v>#REF!</v>
      </c>
      <c r="DU85" s="170" t="e">
        <f t="shared" si="51"/>
        <v>#REF!</v>
      </c>
      <c r="DV85" s="170" t="e">
        <f>SUM(LEN(#REF!)-LEN(SUBSTITUTE(#REF!,"- Continua","")))/LEN("- Continua")</f>
        <v>#REF!</v>
      </c>
      <c r="DW85" s="170" t="e">
        <f>SUM(LEN(#REF!)-LEN(SUBSTITUTE(#REF!,"- Continua","")))/LEN("- Continua")</f>
        <v>#REF!</v>
      </c>
      <c r="DX85" s="170" t="e">
        <f t="shared" si="52"/>
        <v>#REF!</v>
      </c>
      <c r="DY85" s="170" t="e">
        <f>SUM(LEN(#REF!)-LEN(SUBSTITUTE(#REF!,"- Con registro","")))/LEN("- Con registro")</f>
        <v>#REF!</v>
      </c>
      <c r="DZ85" s="170" t="e">
        <f>SUM(LEN(#REF!)-LEN(SUBSTITUTE(#REF!,"- Con registro","")))/LEN("- Con registro")</f>
        <v>#REF!</v>
      </c>
      <c r="EA85" s="170" t="e">
        <f t="shared" si="53"/>
        <v>#REF!</v>
      </c>
      <c r="EB85" s="173" t="e">
        <f t="shared" si="58"/>
        <v>#REF!</v>
      </c>
      <c r="EC85" s="173" t="e">
        <f t="shared" si="59"/>
        <v>#REF!</v>
      </c>
      <c r="ED85" s="215" t="e">
        <f t="shared" si="60"/>
        <v>#REF!</v>
      </c>
      <c r="EE85" s="283" t="e">
        <f t="shared" si="61"/>
        <v>#REF!</v>
      </c>
      <c r="EF85" s="283"/>
      <c r="EG85" s="283"/>
      <c r="EH85" s="283"/>
      <c r="EI85" s="283"/>
      <c r="EJ85" s="283"/>
      <c r="EK85" s="283"/>
      <c r="EL85" s="283"/>
      <c r="EM85" s="283"/>
      <c r="EN85" s="283"/>
      <c r="EP85" s="201">
        <f t="shared" si="62"/>
        <v>45253</v>
      </c>
      <c r="EQ85" s="202">
        <f t="shared" si="63"/>
        <v>45320</v>
      </c>
      <c r="ER85" s="170" t="str">
        <f t="shared" si="64"/>
        <v>Riesgos</v>
      </c>
      <c r="ES85" s="170" t="str">
        <f t="shared" si="54"/>
        <v>ID_-: Posibilidad de afectación reputacional por pérdida de credibilidad y confianza en la Secretaría General, debido a realización de cobros indebidos durante la prestación del servicio de información general y orientación e Trámites y Servicios en el canal presencial de la Red CADE</v>
      </c>
      <c r="ET85" s="170" t="str">
        <f t="shared" si="55"/>
        <v>Ajuste en Identificación del riesgo
Análisis antes de controles
Tratamiento del riesgo en el Mapa de riesgos de Gobierno Abierto y Relacionamiento con la Ciudadanía</v>
      </c>
      <c r="EU85" s="170" t="str">
        <f t="shared" si="56"/>
        <v>Solicitud de cambio realizada y aprobada por la Dirección del Sistema Distrital de Servicio a la Ciudadanía a través del Aplicativo DARUMA</v>
      </c>
    </row>
    <row r="86" spans="1:151" ht="399.95" customHeight="1" x14ac:dyDescent="0.2">
      <c r="A86" s="206" t="s">
        <v>571</v>
      </c>
      <c r="B86" s="185" t="s">
        <v>572</v>
      </c>
      <c r="C86" s="185" t="s">
        <v>573</v>
      </c>
      <c r="D86" s="206" t="s">
        <v>1204</v>
      </c>
      <c r="E86" s="207" t="s">
        <v>38</v>
      </c>
      <c r="F86" s="185" t="s">
        <v>583</v>
      </c>
      <c r="G86" s="207" t="s">
        <v>782</v>
      </c>
      <c r="H86" s="207" t="s">
        <v>782</v>
      </c>
      <c r="I86" s="176" t="s">
        <v>436</v>
      </c>
      <c r="J86" s="206" t="s">
        <v>63</v>
      </c>
      <c r="K86" s="207" t="s">
        <v>329</v>
      </c>
      <c r="L86" s="185" t="s">
        <v>1251</v>
      </c>
      <c r="M86" s="191" t="s">
        <v>422</v>
      </c>
      <c r="N86" s="185" t="s">
        <v>427</v>
      </c>
      <c r="O86" s="185" t="s">
        <v>437</v>
      </c>
      <c r="P86" s="185" t="s">
        <v>419</v>
      </c>
      <c r="Q86" s="185" t="s">
        <v>332</v>
      </c>
      <c r="R86" s="185" t="s">
        <v>407</v>
      </c>
      <c r="S86" s="185" t="s">
        <v>598</v>
      </c>
      <c r="T86" s="185" t="s">
        <v>821</v>
      </c>
      <c r="U86" s="208" t="s">
        <v>316</v>
      </c>
      <c r="V86" s="209">
        <v>0.2</v>
      </c>
      <c r="W86" s="208" t="s">
        <v>101</v>
      </c>
      <c r="X86" s="209">
        <v>0.6</v>
      </c>
      <c r="Y86" s="66" t="s">
        <v>84</v>
      </c>
      <c r="Z86" s="185" t="s">
        <v>438</v>
      </c>
      <c r="AA86" s="208" t="s">
        <v>316</v>
      </c>
      <c r="AB86" s="213">
        <v>8.3999999999999991E-2</v>
      </c>
      <c r="AC86" s="208" t="s">
        <v>101</v>
      </c>
      <c r="AD86" s="213">
        <v>0.6</v>
      </c>
      <c r="AE86" s="66" t="s">
        <v>84</v>
      </c>
      <c r="AF86" s="185" t="s">
        <v>439</v>
      </c>
      <c r="AG86" s="206" t="s">
        <v>340</v>
      </c>
      <c r="AH86" s="210" t="s">
        <v>1280</v>
      </c>
      <c r="AI86" s="210" t="s">
        <v>1281</v>
      </c>
      <c r="AJ86" s="210" t="s">
        <v>782</v>
      </c>
      <c r="AK86" s="210" t="s">
        <v>782</v>
      </c>
      <c r="AL86" s="210" t="s">
        <v>1351</v>
      </c>
      <c r="AM86" s="210" t="s">
        <v>1155</v>
      </c>
      <c r="AN86" s="185" t="s">
        <v>1282</v>
      </c>
      <c r="AO86" s="185" t="s">
        <v>1283</v>
      </c>
      <c r="AP86" s="185" t="s">
        <v>1284</v>
      </c>
      <c r="AQ86" s="186">
        <v>45253</v>
      </c>
      <c r="AR86" s="187" t="s">
        <v>376</v>
      </c>
      <c r="AS86" s="188" t="s">
        <v>1285</v>
      </c>
      <c r="AT86" s="189"/>
      <c r="AU86" s="190"/>
      <c r="AV86" s="191"/>
      <c r="AW86" s="189"/>
      <c r="AX86" s="187"/>
      <c r="AY86" s="188"/>
      <c r="AZ86" s="189"/>
      <c r="BA86" s="190"/>
      <c r="BB86" s="191"/>
      <c r="BC86" s="189"/>
      <c r="BD86" s="187"/>
      <c r="BE86" s="188"/>
      <c r="BF86" s="189"/>
      <c r="BG86" s="190"/>
      <c r="BH86" s="191"/>
      <c r="BI86" s="189"/>
      <c r="BJ86" s="187"/>
      <c r="BK86" s="188"/>
      <c r="BL86" s="189"/>
      <c r="BM86" s="190"/>
      <c r="BN86" s="191"/>
      <c r="BO86" s="189"/>
      <c r="BP86" s="187"/>
      <c r="BQ86" s="188"/>
      <c r="BR86" s="189"/>
      <c r="BS86" s="187"/>
      <c r="BT86" s="188"/>
      <c r="BU86" s="189"/>
      <c r="BV86" s="187"/>
      <c r="BW86" s="188"/>
      <c r="BX86" s="189"/>
      <c r="BY86" s="190"/>
      <c r="BZ86" s="192"/>
      <c r="CA86" s="2">
        <f t="shared" si="42"/>
        <v>33</v>
      </c>
      <c r="CB86" s="51" t="s">
        <v>708</v>
      </c>
      <c r="CC86" s="51" t="s">
        <v>709</v>
      </c>
      <c r="CD86" s="51" t="s">
        <v>621</v>
      </c>
      <c r="CE86" s="51" t="s">
        <v>632</v>
      </c>
      <c r="CF86" s="51" t="s">
        <v>605</v>
      </c>
      <c r="CG86" s="51" t="s">
        <v>605</v>
      </c>
      <c r="CH86" s="51" t="s">
        <v>627</v>
      </c>
      <c r="CI86" s="51" t="s">
        <v>605</v>
      </c>
      <c r="CJ86" s="51" t="s">
        <v>632</v>
      </c>
      <c r="CK86" s="51"/>
      <c r="CL86" s="51" t="s">
        <v>632</v>
      </c>
      <c r="CM86" s="51" t="s">
        <v>638</v>
      </c>
      <c r="CN86" s="51" t="s">
        <v>632</v>
      </c>
      <c r="CO86" s="51" t="s">
        <v>632</v>
      </c>
      <c r="CP86" s="51" t="s">
        <v>632</v>
      </c>
      <c r="CQ86" s="51" t="s">
        <v>632</v>
      </c>
      <c r="CR86" s="51" t="s">
        <v>693</v>
      </c>
      <c r="CS86" s="51" t="s">
        <v>632</v>
      </c>
      <c r="CT86" s="51" t="s">
        <v>632</v>
      </c>
      <c r="CU86" s="51" t="s">
        <v>632</v>
      </c>
      <c r="CV86" s="51" t="s">
        <v>632</v>
      </c>
      <c r="CW86" s="51" t="s">
        <v>632</v>
      </c>
      <c r="CX86" s="51" t="s">
        <v>632</v>
      </c>
      <c r="CZ86" s="174" t="str">
        <f t="shared" si="43"/>
        <v>Corrupción</v>
      </c>
      <c r="DA86" s="282" t="str">
        <f t="shared" si="44"/>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v>
      </c>
      <c r="DB86" s="282"/>
      <c r="DC86" s="282"/>
      <c r="DD86" s="282"/>
      <c r="DE86" s="282"/>
      <c r="DF86" s="282"/>
      <c r="DG86" s="282"/>
      <c r="DH86" s="174" t="str">
        <f t="shared" si="45"/>
        <v>Moderado</v>
      </c>
      <c r="DI86" s="174" t="str">
        <f t="shared" si="46"/>
        <v>Moderado</v>
      </c>
      <c r="DK86" s="170" t="e">
        <f>SUM(LEN(#REF!)-LEN(SUBSTITUTE(#REF!,"- Preventivo","")))/LEN("- Preventivo")</f>
        <v>#REF!</v>
      </c>
      <c r="DL86" s="170" t="e">
        <f t="shared" si="47"/>
        <v>#REF!</v>
      </c>
      <c r="DM86" s="170" t="e">
        <f>SUM(LEN(#REF!)-LEN(SUBSTITUTE(#REF!,"- Detectivo","")))/LEN("- Detectivo")</f>
        <v>#REF!</v>
      </c>
      <c r="DN86" s="170" t="e">
        <f t="shared" si="48"/>
        <v>#REF!</v>
      </c>
      <c r="DO86" s="170" t="e">
        <f>SUM(LEN(#REF!)-LEN(SUBSTITUTE(#REF!,"- Correctivo","")))/LEN("- Correctivo")</f>
        <v>#REF!</v>
      </c>
      <c r="DP86" s="170" t="e">
        <f t="shared" si="49"/>
        <v>#REF!</v>
      </c>
      <c r="DQ86" s="170" t="e">
        <f t="shared" si="57"/>
        <v>#REF!</v>
      </c>
      <c r="DR86" s="170" t="e">
        <f t="shared" si="50"/>
        <v>#REF!</v>
      </c>
      <c r="DS86" s="170" t="e">
        <f>SUM(LEN(#REF!)-LEN(SUBSTITUTE(#REF!,"- Documentado","")))/LEN("- Documentado")</f>
        <v>#REF!</v>
      </c>
      <c r="DT86" s="170" t="e">
        <f>SUM(LEN(#REF!)-LEN(SUBSTITUTE(#REF!,"- Documentado","")))/LEN("- Documentado")</f>
        <v>#REF!</v>
      </c>
      <c r="DU86" s="170" t="e">
        <f t="shared" si="51"/>
        <v>#REF!</v>
      </c>
      <c r="DV86" s="170" t="e">
        <f>SUM(LEN(#REF!)-LEN(SUBSTITUTE(#REF!,"- Continua","")))/LEN("- Continua")</f>
        <v>#REF!</v>
      </c>
      <c r="DW86" s="170" t="e">
        <f>SUM(LEN(#REF!)-LEN(SUBSTITUTE(#REF!,"- Continua","")))/LEN("- Continua")</f>
        <v>#REF!</v>
      </c>
      <c r="DX86" s="170" t="e">
        <f t="shared" si="52"/>
        <v>#REF!</v>
      </c>
      <c r="DY86" s="170" t="e">
        <f>SUM(LEN(#REF!)-LEN(SUBSTITUTE(#REF!,"- Con registro","")))/LEN("- Con registro")</f>
        <v>#REF!</v>
      </c>
      <c r="DZ86" s="170" t="e">
        <f>SUM(LEN(#REF!)-LEN(SUBSTITUTE(#REF!,"- Con registro","")))/LEN("- Con registro")</f>
        <v>#REF!</v>
      </c>
      <c r="EA86" s="170" t="e">
        <f t="shared" si="53"/>
        <v>#REF!</v>
      </c>
      <c r="EB86" s="173" t="e">
        <f t="shared" si="58"/>
        <v>#REF!</v>
      </c>
      <c r="EC86" s="173" t="e">
        <f t="shared" si="59"/>
        <v>#REF!</v>
      </c>
      <c r="ED86" s="215" t="e">
        <f t="shared" si="60"/>
        <v>#REF!</v>
      </c>
      <c r="EE86" s="283" t="e">
        <f t="shared" si="61"/>
        <v>#REF!</v>
      </c>
      <c r="EF86" s="283"/>
      <c r="EG86" s="283"/>
      <c r="EH86" s="283"/>
      <c r="EI86" s="283"/>
      <c r="EJ86" s="283"/>
      <c r="EK86" s="283"/>
      <c r="EL86" s="283"/>
      <c r="EM86" s="283"/>
      <c r="EN86" s="283"/>
      <c r="EP86" s="201">
        <f t="shared" si="62"/>
        <v>45253</v>
      </c>
      <c r="EQ86" s="202">
        <f t="shared" si="63"/>
        <v>45320</v>
      </c>
      <c r="ER86" s="170" t="str">
        <f t="shared" si="64"/>
        <v>Riesgos</v>
      </c>
      <c r="ES86" s="170" t="str">
        <f t="shared" si="54"/>
        <v>ID_-: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v>
      </c>
      <c r="ET86" s="170" t="str">
        <f t="shared" si="55"/>
        <v>Ajuste en 
Tratamiento del riesgo en el Mapa de riesgos de Gobierno Abierto y Relacionamiento con la Ciudadanía</v>
      </c>
      <c r="EU86" s="170" t="str">
        <f t="shared" si="56"/>
        <v>Solicitud de cambio realizada y aprobada por la Dirección Distrital de Calidad del Servicio  a través del Aplicativo DARUMA</v>
      </c>
    </row>
    <row r="87" spans="1:151" ht="399.95" customHeight="1" x14ac:dyDescent="0.2">
      <c r="A87" s="206" t="s">
        <v>571</v>
      </c>
      <c r="B87" s="185" t="s">
        <v>572</v>
      </c>
      <c r="C87" s="185" t="s">
        <v>573</v>
      </c>
      <c r="D87" s="206" t="s">
        <v>1204</v>
      </c>
      <c r="E87" s="207" t="s">
        <v>38</v>
      </c>
      <c r="F87" s="185" t="s">
        <v>582</v>
      </c>
      <c r="G87" s="207" t="s">
        <v>782</v>
      </c>
      <c r="H87" s="207" t="s">
        <v>782</v>
      </c>
      <c r="I87" s="176" t="s">
        <v>440</v>
      </c>
      <c r="J87" s="206" t="s">
        <v>35</v>
      </c>
      <c r="K87" s="207" t="s">
        <v>341</v>
      </c>
      <c r="L87" s="185" t="s">
        <v>1223</v>
      </c>
      <c r="M87" s="191" t="s">
        <v>1286</v>
      </c>
      <c r="N87" s="185" t="s">
        <v>1287</v>
      </c>
      <c r="O87" s="185" t="s">
        <v>1288</v>
      </c>
      <c r="P87" s="185" t="s">
        <v>419</v>
      </c>
      <c r="Q87" s="185" t="s">
        <v>332</v>
      </c>
      <c r="R87" s="185" t="s">
        <v>1013</v>
      </c>
      <c r="S87" s="185" t="s">
        <v>598</v>
      </c>
      <c r="T87" s="185" t="s">
        <v>821</v>
      </c>
      <c r="U87" s="208" t="s">
        <v>314</v>
      </c>
      <c r="V87" s="209">
        <v>0.4</v>
      </c>
      <c r="W87" s="208" t="s">
        <v>121</v>
      </c>
      <c r="X87" s="209">
        <v>0.4</v>
      </c>
      <c r="Y87" s="66" t="s">
        <v>84</v>
      </c>
      <c r="Z87" s="185" t="s">
        <v>441</v>
      </c>
      <c r="AA87" s="208" t="s">
        <v>316</v>
      </c>
      <c r="AB87" s="213">
        <v>0.16799999999999998</v>
      </c>
      <c r="AC87" s="208" t="s">
        <v>121</v>
      </c>
      <c r="AD87" s="213">
        <v>0.30000000000000004</v>
      </c>
      <c r="AE87" s="66" t="s">
        <v>271</v>
      </c>
      <c r="AF87" s="185" t="s">
        <v>423</v>
      </c>
      <c r="AG87" s="206" t="s">
        <v>335</v>
      </c>
      <c r="AH87" s="185" t="s">
        <v>822</v>
      </c>
      <c r="AI87" s="185" t="s">
        <v>822</v>
      </c>
      <c r="AJ87" s="185" t="s">
        <v>782</v>
      </c>
      <c r="AK87" s="185" t="s">
        <v>782</v>
      </c>
      <c r="AL87" s="185" t="s">
        <v>822</v>
      </c>
      <c r="AM87" s="185" t="s">
        <v>822</v>
      </c>
      <c r="AN87" s="185" t="s">
        <v>1289</v>
      </c>
      <c r="AO87" s="185" t="s">
        <v>1290</v>
      </c>
      <c r="AP87" s="185" t="s">
        <v>1291</v>
      </c>
      <c r="AQ87" s="186">
        <v>45253</v>
      </c>
      <c r="AR87" s="187" t="s">
        <v>452</v>
      </c>
      <c r="AS87" s="188" t="s">
        <v>1292</v>
      </c>
      <c r="AT87" s="189"/>
      <c r="AU87" s="190"/>
      <c r="AV87" s="191"/>
      <c r="AW87" s="189"/>
      <c r="AX87" s="187"/>
      <c r="AY87" s="188"/>
      <c r="AZ87" s="189"/>
      <c r="BA87" s="190"/>
      <c r="BB87" s="191"/>
      <c r="BC87" s="189"/>
      <c r="BD87" s="187"/>
      <c r="BE87" s="188"/>
      <c r="BF87" s="189"/>
      <c r="BG87" s="190"/>
      <c r="BH87" s="191"/>
      <c r="BI87" s="189"/>
      <c r="BJ87" s="187"/>
      <c r="BK87" s="188"/>
      <c r="BL87" s="189"/>
      <c r="BM87" s="190"/>
      <c r="BN87" s="191"/>
      <c r="BO87" s="189"/>
      <c r="BP87" s="187"/>
      <c r="BQ87" s="188"/>
      <c r="BR87" s="189"/>
      <c r="BS87" s="190"/>
      <c r="BT87" s="191"/>
      <c r="BU87" s="189"/>
      <c r="BV87" s="187"/>
      <c r="BW87" s="188"/>
      <c r="BX87" s="189"/>
      <c r="BY87" s="190"/>
      <c r="BZ87" s="192"/>
      <c r="CA87" s="2">
        <f t="shared" si="42"/>
        <v>33</v>
      </c>
      <c r="CB87" s="51" t="s">
        <v>708</v>
      </c>
      <c r="CC87" s="51" t="s">
        <v>709</v>
      </c>
      <c r="CD87" s="51" t="s">
        <v>621</v>
      </c>
      <c r="CE87" s="51" t="s">
        <v>607</v>
      </c>
      <c r="CF87" s="51" t="s">
        <v>605</v>
      </c>
      <c r="CG87" s="51" t="s">
        <v>605</v>
      </c>
      <c r="CH87" s="51" t="s">
        <v>627</v>
      </c>
      <c r="CI87" s="51" t="s">
        <v>605</v>
      </c>
      <c r="CJ87" s="51" t="s">
        <v>632</v>
      </c>
      <c r="CK87" s="51"/>
      <c r="CL87" s="51" t="s">
        <v>632</v>
      </c>
      <c r="CM87" s="51" t="s">
        <v>632</v>
      </c>
      <c r="CN87" s="51" t="s">
        <v>632</v>
      </c>
      <c r="CO87" s="51" t="s">
        <v>632</v>
      </c>
      <c r="CP87" s="51" t="s">
        <v>632</v>
      </c>
      <c r="CQ87" s="51" t="s">
        <v>632</v>
      </c>
      <c r="CR87" s="51" t="s">
        <v>694</v>
      </c>
      <c r="CS87" s="51" t="s">
        <v>632</v>
      </c>
      <c r="CT87" s="51" t="s">
        <v>632</v>
      </c>
      <c r="CU87" s="51" t="s">
        <v>632</v>
      </c>
      <c r="CV87" s="51" t="s">
        <v>632</v>
      </c>
      <c r="CW87" s="51" t="s">
        <v>632</v>
      </c>
      <c r="CX87" s="51" t="s">
        <v>632</v>
      </c>
      <c r="CZ87" s="174" t="str">
        <f t="shared" si="43"/>
        <v>Gestión de procesos</v>
      </c>
      <c r="DA87" s="282" t="str">
        <f t="shared" si="44"/>
        <v>Posibilidad de afectación económica (o presupuestal) por información inconsistente en los cobros a las entidades, debido a errores (fallas o deficiencias) en la elaboración de facturas por el uso de los espacios de los CADE y SuperCADE</v>
      </c>
      <c r="DB87" s="282"/>
      <c r="DC87" s="282"/>
      <c r="DD87" s="282"/>
      <c r="DE87" s="282"/>
      <c r="DF87" s="282"/>
      <c r="DG87" s="282"/>
      <c r="DH87" s="174" t="str">
        <f t="shared" si="45"/>
        <v>Moderado</v>
      </c>
      <c r="DI87" s="174" t="str">
        <f t="shared" si="46"/>
        <v>Bajo</v>
      </c>
      <c r="DK87" s="170" t="e">
        <f>SUM(LEN(#REF!)-LEN(SUBSTITUTE(#REF!,"- Preventivo","")))/LEN("- Preventivo")</f>
        <v>#REF!</v>
      </c>
      <c r="DL87" s="170" t="e">
        <f t="shared" si="47"/>
        <v>#REF!</v>
      </c>
      <c r="DM87" s="170" t="e">
        <f>SUM(LEN(#REF!)-LEN(SUBSTITUTE(#REF!,"- Detectivo","")))/LEN("- Detectivo")</f>
        <v>#REF!</v>
      </c>
      <c r="DN87" s="170" t="e">
        <f t="shared" si="48"/>
        <v>#REF!</v>
      </c>
      <c r="DO87" s="170" t="e">
        <f>SUM(LEN(#REF!)-LEN(SUBSTITUTE(#REF!,"- Correctivo","")))/LEN("- Correctivo")</f>
        <v>#REF!</v>
      </c>
      <c r="DP87" s="170" t="e">
        <f t="shared" si="49"/>
        <v>#REF!</v>
      </c>
      <c r="DQ87" s="170" t="e">
        <f t="shared" si="57"/>
        <v>#REF!</v>
      </c>
      <c r="DR87" s="170" t="e">
        <f t="shared" si="50"/>
        <v>#REF!</v>
      </c>
      <c r="DS87" s="170" t="e">
        <f>SUM(LEN(#REF!)-LEN(SUBSTITUTE(#REF!,"- Documentado","")))/LEN("- Documentado")</f>
        <v>#REF!</v>
      </c>
      <c r="DT87" s="170" t="e">
        <f>SUM(LEN(#REF!)-LEN(SUBSTITUTE(#REF!,"- Documentado","")))/LEN("- Documentado")</f>
        <v>#REF!</v>
      </c>
      <c r="DU87" s="170" t="e">
        <f t="shared" si="51"/>
        <v>#REF!</v>
      </c>
      <c r="DV87" s="170" t="e">
        <f>SUM(LEN(#REF!)-LEN(SUBSTITUTE(#REF!,"- Continua","")))/LEN("- Continua")</f>
        <v>#REF!</v>
      </c>
      <c r="DW87" s="170" t="e">
        <f>SUM(LEN(#REF!)-LEN(SUBSTITUTE(#REF!,"- Continua","")))/LEN("- Continua")</f>
        <v>#REF!</v>
      </c>
      <c r="DX87" s="170" t="e">
        <f t="shared" si="52"/>
        <v>#REF!</v>
      </c>
      <c r="DY87" s="170" t="e">
        <f>SUM(LEN(#REF!)-LEN(SUBSTITUTE(#REF!,"- Con registro","")))/LEN("- Con registro")</f>
        <v>#REF!</v>
      </c>
      <c r="DZ87" s="170" t="e">
        <f>SUM(LEN(#REF!)-LEN(SUBSTITUTE(#REF!,"- Con registro","")))/LEN("- Con registro")</f>
        <v>#REF!</v>
      </c>
      <c r="EA87" s="170" t="e">
        <f t="shared" si="53"/>
        <v>#REF!</v>
      </c>
      <c r="EB87" s="173" t="e">
        <f t="shared" si="58"/>
        <v>#REF!</v>
      </c>
      <c r="EC87" s="173" t="e">
        <f t="shared" si="59"/>
        <v>#REF!</v>
      </c>
      <c r="ED87" s="215" t="e">
        <f t="shared" si="60"/>
        <v>#REF!</v>
      </c>
      <c r="EE87" s="283" t="e">
        <f t="shared" si="61"/>
        <v>#REF!</v>
      </c>
      <c r="EF87" s="283"/>
      <c r="EG87" s="283"/>
      <c r="EH87" s="283"/>
      <c r="EI87" s="283"/>
      <c r="EJ87" s="283"/>
      <c r="EK87" s="283"/>
      <c r="EL87" s="283"/>
      <c r="EM87" s="283"/>
      <c r="EN87" s="283"/>
      <c r="EP87" s="201">
        <f t="shared" si="62"/>
        <v>45253</v>
      </c>
      <c r="EQ87" s="202">
        <f t="shared" si="63"/>
        <v>45320</v>
      </c>
      <c r="ER87" s="170" t="str">
        <f t="shared" si="64"/>
        <v>Riesgos</v>
      </c>
      <c r="ES87" s="170" t="str">
        <f t="shared" si="54"/>
        <v>ID_-: Posibilidad de afectación económica (o presupuestal) por información inconsistente en los cobros a las entidades, debido a errores (fallas o deficiencias) en la elaboración de facturas por el uso de los espacios de los CADE y SuperCADE</v>
      </c>
      <c r="ET87" s="170" t="str">
        <f t="shared" si="55"/>
        <v>Ajuste en Identificación del riesgo
Análisis antes de controles
 en el Mapa de riesgos de Gobierno Abierto y Relacionamiento con la Ciudadanía</v>
      </c>
      <c r="EU87" s="170" t="str">
        <f t="shared" si="56"/>
        <v>Solicitud de cambio realizada y aprobada por la Dirección del Sistema Distrital de Servicio a la Ciudadanía a través del Aplicativo DARUMA</v>
      </c>
    </row>
    <row r="88" spans="1:151" ht="399.95" customHeight="1" x14ac:dyDescent="0.2">
      <c r="A88" s="206" t="s">
        <v>571</v>
      </c>
      <c r="B88" s="185" t="s">
        <v>572</v>
      </c>
      <c r="C88" s="185" t="s">
        <v>573</v>
      </c>
      <c r="D88" s="206" t="s">
        <v>1204</v>
      </c>
      <c r="E88" s="207" t="s">
        <v>38</v>
      </c>
      <c r="F88" s="185" t="s">
        <v>1293</v>
      </c>
      <c r="G88" s="207" t="s">
        <v>782</v>
      </c>
      <c r="H88" s="207" t="s">
        <v>782</v>
      </c>
      <c r="I88" s="176" t="s">
        <v>1294</v>
      </c>
      <c r="J88" s="206" t="s">
        <v>35</v>
      </c>
      <c r="K88" s="207" t="s">
        <v>329</v>
      </c>
      <c r="L88" s="185" t="s">
        <v>1295</v>
      </c>
      <c r="M88" s="191" t="s">
        <v>584</v>
      </c>
      <c r="N88" s="185" t="s">
        <v>585</v>
      </c>
      <c r="O88" s="185" t="s">
        <v>330</v>
      </c>
      <c r="P88" s="185" t="s">
        <v>419</v>
      </c>
      <c r="Q88" s="185" t="s">
        <v>1296</v>
      </c>
      <c r="R88" s="185" t="s">
        <v>333</v>
      </c>
      <c r="S88" s="185" t="s">
        <v>600</v>
      </c>
      <c r="T88" s="185" t="s">
        <v>1043</v>
      </c>
      <c r="U88" s="208" t="s">
        <v>314</v>
      </c>
      <c r="V88" s="209">
        <v>0.4</v>
      </c>
      <c r="W88" s="208" t="s">
        <v>121</v>
      </c>
      <c r="X88" s="209">
        <v>0.4</v>
      </c>
      <c r="Y88" s="66" t="s">
        <v>84</v>
      </c>
      <c r="Z88" s="185" t="s">
        <v>1297</v>
      </c>
      <c r="AA88" s="208" t="s">
        <v>316</v>
      </c>
      <c r="AB88" s="213">
        <v>7.0559999999999984E-2</v>
      </c>
      <c r="AC88" s="208" t="s">
        <v>121</v>
      </c>
      <c r="AD88" s="213">
        <v>0.22500000000000003</v>
      </c>
      <c r="AE88" s="66" t="s">
        <v>271</v>
      </c>
      <c r="AF88" s="185" t="s">
        <v>334</v>
      </c>
      <c r="AG88" s="206" t="s">
        <v>335</v>
      </c>
      <c r="AH88" s="185" t="s">
        <v>822</v>
      </c>
      <c r="AI88" s="185" t="s">
        <v>822</v>
      </c>
      <c r="AJ88" s="185" t="s">
        <v>782</v>
      </c>
      <c r="AK88" s="185" t="s">
        <v>782</v>
      </c>
      <c r="AL88" s="185" t="s">
        <v>822</v>
      </c>
      <c r="AM88" s="185" t="s">
        <v>822</v>
      </c>
      <c r="AN88" s="185" t="s">
        <v>1298</v>
      </c>
      <c r="AO88" s="185" t="s">
        <v>1299</v>
      </c>
      <c r="AP88" s="185" t="s">
        <v>1300</v>
      </c>
      <c r="AQ88" s="186">
        <v>45253</v>
      </c>
      <c r="AR88" s="187" t="s">
        <v>452</v>
      </c>
      <c r="AS88" s="188" t="s">
        <v>1301</v>
      </c>
      <c r="AT88" s="189"/>
      <c r="AU88" s="190"/>
      <c r="AV88" s="191"/>
      <c r="AW88" s="189"/>
      <c r="AX88" s="187"/>
      <c r="AY88" s="188"/>
      <c r="AZ88" s="189"/>
      <c r="BA88" s="190"/>
      <c r="BB88" s="191"/>
      <c r="BC88" s="189"/>
      <c r="BD88" s="187"/>
      <c r="BE88" s="188"/>
      <c r="BF88" s="189"/>
      <c r="BG88" s="190"/>
      <c r="BH88" s="191"/>
      <c r="BI88" s="189"/>
      <c r="BJ88" s="187"/>
      <c r="BK88" s="188"/>
      <c r="BL88" s="189"/>
      <c r="BM88" s="190"/>
      <c r="BN88" s="191"/>
      <c r="BO88" s="189"/>
      <c r="BP88" s="187"/>
      <c r="BQ88" s="188"/>
      <c r="BR88" s="189"/>
      <c r="BS88" s="190"/>
      <c r="BT88" s="191"/>
      <c r="BU88" s="189"/>
      <c r="BV88" s="187"/>
      <c r="BW88" s="188"/>
      <c r="BX88" s="189"/>
      <c r="BY88" s="190"/>
      <c r="BZ88" s="192"/>
      <c r="CA88" s="2">
        <f t="shared" si="42"/>
        <v>33</v>
      </c>
      <c r="CB88" s="51" t="s">
        <v>731</v>
      </c>
      <c r="CC88" s="51" t="s">
        <v>710</v>
      </c>
      <c r="CD88" s="51" t="s">
        <v>621</v>
      </c>
      <c r="CE88" s="51" t="s">
        <v>607</v>
      </c>
      <c r="CF88" s="51" t="s">
        <v>605</v>
      </c>
      <c r="CG88" s="51" t="s">
        <v>605</v>
      </c>
      <c r="CH88" s="51" t="s">
        <v>627</v>
      </c>
      <c r="CI88" s="51" t="s">
        <v>605</v>
      </c>
      <c r="CJ88" s="51" t="s">
        <v>632</v>
      </c>
      <c r="CK88" s="51"/>
      <c r="CL88" s="51" t="s">
        <v>632</v>
      </c>
      <c r="CM88" s="51" t="s">
        <v>639</v>
      </c>
      <c r="CN88" s="51" t="s">
        <v>632</v>
      </c>
      <c r="CO88" s="51" t="s">
        <v>632</v>
      </c>
      <c r="CP88" s="51" t="s">
        <v>632</v>
      </c>
      <c r="CQ88" s="51" t="s">
        <v>632</v>
      </c>
      <c r="CR88" s="51" t="s">
        <v>687</v>
      </c>
      <c r="CS88" s="51" t="s">
        <v>632</v>
      </c>
      <c r="CT88" s="51" t="s">
        <v>632</v>
      </c>
      <c r="CU88" s="51" t="s">
        <v>632</v>
      </c>
      <c r="CV88" s="51" t="s">
        <v>632</v>
      </c>
      <c r="CW88" s="51" t="s">
        <v>632</v>
      </c>
      <c r="CX88" s="51" t="s">
        <v>632</v>
      </c>
      <c r="CZ88" s="174" t="str">
        <f t="shared" si="43"/>
        <v>Gestión de procesos</v>
      </c>
      <c r="DA88" s="282" t="str">
        <f t="shared" si="44"/>
        <v>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v>
      </c>
      <c r="DB88" s="282"/>
      <c r="DC88" s="282"/>
      <c r="DD88" s="282"/>
      <c r="DE88" s="282"/>
      <c r="DF88" s="282"/>
      <c r="DG88" s="282"/>
      <c r="DH88" s="174" t="str">
        <f t="shared" si="45"/>
        <v>Moderado</v>
      </c>
      <c r="DI88" s="174" t="str">
        <f t="shared" si="46"/>
        <v>Bajo</v>
      </c>
      <c r="DK88" s="170" t="e">
        <f>SUM(LEN(#REF!)-LEN(SUBSTITUTE(#REF!,"- Preventivo","")))/LEN("- Preventivo")</f>
        <v>#REF!</v>
      </c>
      <c r="DL88" s="170" t="e">
        <f t="shared" si="47"/>
        <v>#REF!</v>
      </c>
      <c r="DM88" s="170" t="e">
        <f>SUM(LEN(#REF!)-LEN(SUBSTITUTE(#REF!,"- Detectivo","")))/LEN("- Detectivo")</f>
        <v>#REF!</v>
      </c>
      <c r="DN88" s="170" t="e">
        <f t="shared" si="48"/>
        <v>#REF!</v>
      </c>
      <c r="DO88" s="170" t="e">
        <f>SUM(LEN(#REF!)-LEN(SUBSTITUTE(#REF!,"- Correctivo","")))/LEN("- Correctivo")</f>
        <v>#REF!</v>
      </c>
      <c r="DP88" s="170" t="e">
        <f t="shared" si="49"/>
        <v>#REF!</v>
      </c>
      <c r="DQ88" s="170" t="e">
        <f t="shared" si="57"/>
        <v>#REF!</v>
      </c>
      <c r="DR88" s="170" t="e">
        <f t="shared" si="50"/>
        <v>#REF!</v>
      </c>
      <c r="DS88" s="170" t="e">
        <f>SUM(LEN(#REF!)-LEN(SUBSTITUTE(#REF!,"- Documentado","")))/LEN("- Documentado")</f>
        <v>#REF!</v>
      </c>
      <c r="DT88" s="170" t="e">
        <f>SUM(LEN(#REF!)-LEN(SUBSTITUTE(#REF!,"- Documentado","")))/LEN("- Documentado")</f>
        <v>#REF!</v>
      </c>
      <c r="DU88" s="170" t="e">
        <f t="shared" si="51"/>
        <v>#REF!</v>
      </c>
      <c r="DV88" s="170" t="e">
        <f>SUM(LEN(#REF!)-LEN(SUBSTITUTE(#REF!,"- Continua","")))/LEN("- Continua")</f>
        <v>#REF!</v>
      </c>
      <c r="DW88" s="170" t="e">
        <f>SUM(LEN(#REF!)-LEN(SUBSTITUTE(#REF!,"- Continua","")))/LEN("- Continua")</f>
        <v>#REF!</v>
      </c>
      <c r="DX88" s="170" t="e">
        <f t="shared" si="52"/>
        <v>#REF!</v>
      </c>
      <c r="DY88" s="170" t="e">
        <f>SUM(LEN(#REF!)-LEN(SUBSTITUTE(#REF!,"- Con registro","")))/LEN("- Con registro")</f>
        <v>#REF!</v>
      </c>
      <c r="DZ88" s="170" t="e">
        <f>SUM(LEN(#REF!)-LEN(SUBSTITUTE(#REF!,"- Con registro","")))/LEN("- Con registro")</f>
        <v>#REF!</v>
      </c>
      <c r="EA88" s="170" t="e">
        <f t="shared" si="53"/>
        <v>#REF!</v>
      </c>
      <c r="EB88" s="173" t="e">
        <f t="shared" si="58"/>
        <v>#REF!</v>
      </c>
      <c r="EC88" s="173" t="e">
        <f t="shared" si="59"/>
        <v>#REF!</v>
      </c>
      <c r="ED88" s="215" t="e">
        <f t="shared" si="60"/>
        <v>#REF!</v>
      </c>
      <c r="EE88" s="283" t="e">
        <f t="shared" si="61"/>
        <v>#REF!</v>
      </c>
      <c r="EF88" s="283"/>
      <c r="EG88" s="283"/>
      <c r="EH88" s="283"/>
      <c r="EI88" s="283"/>
      <c r="EJ88" s="283"/>
      <c r="EK88" s="283"/>
      <c r="EL88" s="283"/>
      <c r="EM88" s="283"/>
      <c r="EN88" s="283"/>
      <c r="EP88" s="201">
        <f t="shared" si="62"/>
        <v>45253</v>
      </c>
      <c r="EQ88" s="202">
        <f t="shared" si="63"/>
        <v>45320</v>
      </c>
      <c r="ER88" s="170" t="str">
        <f t="shared" si="64"/>
        <v>Riesgos</v>
      </c>
      <c r="ES88" s="170" t="str">
        <f t="shared" si="54"/>
        <v>ID_-: Posibilidad de afectación reputacional por pérdida de credibilidad y confianza de las entidades, debido a decisiones erróneas o no acertadas por falta de conocimiento técnico del servidor que gestiona la asesoría técnica y/o formula e implementa los proyectos en materia de transformación digital para las entidades en el Distrito</v>
      </c>
      <c r="ET88" s="170" t="str">
        <f t="shared" si="55"/>
        <v>Ajuste en Identificación del riesgo
Análisis antes de controles
 en el Mapa de riesgos de Gobierno Abierto y Relacionamiento con la Ciudadanía</v>
      </c>
      <c r="EU88" s="170" t="str">
        <f t="shared" si="56"/>
        <v>Solicitud de cambio realizada y aprobada por la Oficina de Alta Consejería Distrital de Tecnologías de Información y Comunicaciones –TIC a través del Aplicativo DARUMA</v>
      </c>
    </row>
    <row r="89" spans="1:151" ht="399.95" customHeight="1" x14ac:dyDescent="0.2">
      <c r="A89" s="206" t="s">
        <v>571</v>
      </c>
      <c r="B89" s="185" t="s">
        <v>572</v>
      </c>
      <c r="C89" s="185" t="s">
        <v>573</v>
      </c>
      <c r="D89" s="206" t="s">
        <v>1204</v>
      </c>
      <c r="E89" s="207" t="s">
        <v>38</v>
      </c>
      <c r="F89" s="185" t="s">
        <v>1302</v>
      </c>
      <c r="G89" s="207" t="s">
        <v>782</v>
      </c>
      <c r="H89" s="207" t="s">
        <v>782</v>
      </c>
      <c r="I89" s="176" t="s">
        <v>1303</v>
      </c>
      <c r="J89" s="206" t="s">
        <v>35</v>
      </c>
      <c r="K89" s="207" t="s">
        <v>329</v>
      </c>
      <c r="L89" s="185" t="s">
        <v>1295</v>
      </c>
      <c r="M89" s="191" t="s">
        <v>586</v>
      </c>
      <c r="N89" s="185" t="s">
        <v>585</v>
      </c>
      <c r="O89" s="185" t="s">
        <v>330</v>
      </c>
      <c r="P89" s="185" t="s">
        <v>419</v>
      </c>
      <c r="Q89" s="185" t="s">
        <v>1296</v>
      </c>
      <c r="R89" s="185" t="s">
        <v>333</v>
      </c>
      <c r="S89" s="185" t="s">
        <v>600</v>
      </c>
      <c r="T89" s="185" t="s">
        <v>1043</v>
      </c>
      <c r="U89" s="208" t="s">
        <v>314</v>
      </c>
      <c r="V89" s="209">
        <v>0.4</v>
      </c>
      <c r="W89" s="208" t="s">
        <v>121</v>
      </c>
      <c r="X89" s="209">
        <v>0.4</v>
      </c>
      <c r="Y89" s="66" t="s">
        <v>84</v>
      </c>
      <c r="Z89" s="185" t="s">
        <v>1304</v>
      </c>
      <c r="AA89" s="208" t="s">
        <v>316</v>
      </c>
      <c r="AB89" s="213">
        <v>0.11760000000000001</v>
      </c>
      <c r="AC89" s="208" t="s">
        <v>121</v>
      </c>
      <c r="AD89" s="213">
        <v>0.22500000000000003</v>
      </c>
      <c r="AE89" s="66" t="s">
        <v>271</v>
      </c>
      <c r="AF89" s="185" t="s">
        <v>1305</v>
      </c>
      <c r="AG89" s="206" t="s">
        <v>335</v>
      </c>
      <c r="AH89" s="185" t="s">
        <v>822</v>
      </c>
      <c r="AI89" s="185" t="s">
        <v>822</v>
      </c>
      <c r="AJ89" s="185" t="s">
        <v>782</v>
      </c>
      <c r="AK89" s="185" t="s">
        <v>782</v>
      </c>
      <c r="AL89" s="185" t="s">
        <v>822</v>
      </c>
      <c r="AM89" s="185" t="s">
        <v>822</v>
      </c>
      <c r="AN89" s="185" t="s">
        <v>1306</v>
      </c>
      <c r="AO89" s="185" t="s">
        <v>1307</v>
      </c>
      <c r="AP89" s="185" t="s">
        <v>1308</v>
      </c>
      <c r="AQ89" s="186">
        <v>45253</v>
      </c>
      <c r="AR89" s="187" t="s">
        <v>1087</v>
      </c>
      <c r="AS89" s="188" t="s">
        <v>1309</v>
      </c>
      <c r="AT89" s="189"/>
      <c r="AU89" s="190"/>
      <c r="AV89" s="191"/>
      <c r="AW89" s="189"/>
      <c r="AX89" s="187"/>
      <c r="AY89" s="188"/>
      <c r="AZ89" s="189"/>
      <c r="BA89" s="190"/>
      <c r="BB89" s="191"/>
      <c r="BC89" s="189"/>
      <c r="BD89" s="187"/>
      <c r="BE89" s="188"/>
      <c r="BF89" s="189"/>
      <c r="BG89" s="190"/>
      <c r="BH89" s="191"/>
      <c r="BI89" s="189"/>
      <c r="BJ89" s="187"/>
      <c r="BK89" s="188"/>
      <c r="BL89" s="189"/>
      <c r="BM89" s="190"/>
      <c r="BN89" s="191"/>
      <c r="BO89" s="189"/>
      <c r="BP89" s="187"/>
      <c r="BQ89" s="188"/>
      <c r="BR89" s="189"/>
      <c r="BS89" s="190"/>
      <c r="BT89" s="191"/>
      <c r="BU89" s="189"/>
      <c r="BV89" s="187"/>
      <c r="BW89" s="188"/>
      <c r="BX89" s="189"/>
      <c r="BY89" s="190"/>
      <c r="BZ89" s="192"/>
      <c r="CA89" s="2">
        <f t="shared" si="42"/>
        <v>33</v>
      </c>
      <c r="CB89" s="51" t="s">
        <v>731</v>
      </c>
      <c r="CC89" s="51" t="s">
        <v>710</v>
      </c>
      <c r="CD89" s="51" t="s">
        <v>621</v>
      </c>
      <c r="CE89" s="51" t="s">
        <v>607</v>
      </c>
      <c r="CF89" s="51" t="s">
        <v>605</v>
      </c>
      <c r="CG89" s="51" t="s">
        <v>605</v>
      </c>
      <c r="CH89" s="51" t="s">
        <v>627</v>
      </c>
      <c r="CI89" s="51" t="s">
        <v>605</v>
      </c>
      <c r="CJ89" s="51" t="s">
        <v>634</v>
      </c>
      <c r="CK89" s="51"/>
      <c r="CL89" s="51" t="s">
        <v>632</v>
      </c>
      <c r="CM89" s="51" t="s">
        <v>632</v>
      </c>
      <c r="CN89" s="51" t="s">
        <v>632</v>
      </c>
      <c r="CO89" s="51" t="s">
        <v>632</v>
      </c>
      <c r="CP89" s="51" t="s">
        <v>632</v>
      </c>
      <c r="CQ89" s="51" t="s">
        <v>632</v>
      </c>
      <c r="CR89" s="51" t="s">
        <v>687</v>
      </c>
      <c r="CS89" s="51" t="s">
        <v>632</v>
      </c>
      <c r="CT89" s="51" t="s">
        <v>632</v>
      </c>
      <c r="CU89" s="51" t="s">
        <v>632</v>
      </c>
      <c r="CV89" s="51" t="s">
        <v>632</v>
      </c>
      <c r="CW89" s="51" t="s">
        <v>632</v>
      </c>
      <c r="CX89" s="51" t="s">
        <v>632</v>
      </c>
      <c r="CZ89" s="174" t="str">
        <f t="shared" si="43"/>
        <v>Gestión de procesos</v>
      </c>
      <c r="DA89" s="282" t="str">
        <f t="shared" si="44"/>
        <v>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v>
      </c>
      <c r="DB89" s="282"/>
      <c r="DC89" s="282"/>
      <c r="DD89" s="282"/>
      <c r="DE89" s="282"/>
      <c r="DF89" s="282"/>
      <c r="DG89" s="282"/>
      <c r="DH89" s="174" t="str">
        <f t="shared" si="45"/>
        <v>Moderado</v>
      </c>
      <c r="DI89" s="174" t="str">
        <f t="shared" si="46"/>
        <v>Bajo</v>
      </c>
      <c r="DK89" s="170" t="e">
        <f>SUM(LEN(#REF!)-LEN(SUBSTITUTE(#REF!,"- Preventivo","")))/LEN("- Preventivo")</f>
        <v>#REF!</v>
      </c>
      <c r="DL89" s="170" t="e">
        <f t="shared" si="47"/>
        <v>#REF!</v>
      </c>
      <c r="DM89" s="170" t="e">
        <f>SUM(LEN(#REF!)-LEN(SUBSTITUTE(#REF!,"- Detectivo","")))/LEN("- Detectivo")</f>
        <v>#REF!</v>
      </c>
      <c r="DN89" s="170" t="e">
        <f t="shared" si="48"/>
        <v>#REF!</v>
      </c>
      <c r="DO89" s="170" t="e">
        <f>SUM(LEN(#REF!)-LEN(SUBSTITUTE(#REF!,"- Correctivo","")))/LEN("- Correctivo")</f>
        <v>#REF!</v>
      </c>
      <c r="DP89" s="170" t="e">
        <f t="shared" si="49"/>
        <v>#REF!</v>
      </c>
      <c r="DQ89" s="170" t="e">
        <f t="shared" si="57"/>
        <v>#REF!</v>
      </c>
      <c r="DR89" s="170" t="e">
        <f t="shared" si="50"/>
        <v>#REF!</v>
      </c>
      <c r="DS89" s="170" t="e">
        <f>SUM(LEN(#REF!)-LEN(SUBSTITUTE(#REF!,"- Documentado","")))/LEN("- Documentado")</f>
        <v>#REF!</v>
      </c>
      <c r="DT89" s="170" t="e">
        <f>SUM(LEN(#REF!)-LEN(SUBSTITUTE(#REF!,"- Documentado","")))/LEN("- Documentado")</f>
        <v>#REF!</v>
      </c>
      <c r="DU89" s="170" t="e">
        <f t="shared" si="51"/>
        <v>#REF!</v>
      </c>
      <c r="DV89" s="170" t="e">
        <f>SUM(LEN(#REF!)-LEN(SUBSTITUTE(#REF!,"- Continua","")))/LEN("- Continua")</f>
        <v>#REF!</v>
      </c>
      <c r="DW89" s="170" t="e">
        <f>SUM(LEN(#REF!)-LEN(SUBSTITUTE(#REF!,"- Continua","")))/LEN("- Continua")</f>
        <v>#REF!</v>
      </c>
      <c r="DX89" s="170" t="e">
        <f t="shared" si="52"/>
        <v>#REF!</v>
      </c>
      <c r="DY89" s="170" t="e">
        <f>SUM(LEN(#REF!)-LEN(SUBSTITUTE(#REF!,"- Con registro","")))/LEN("- Con registro")</f>
        <v>#REF!</v>
      </c>
      <c r="DZ89" s="170" t="e">
        <f>SUM(LEN(#REF!)-LEN(SUBSTITUTE(#REF!,"- Con registro","")))/LEN("- Con registro")</f>
        <v>#REF!</v>
      </c>
      <c r="EA89" s="170" t="e">
        <f t="shared" si="53"/>
        <v>#REF!</v>
      </c>
      <c r="EB89" s="173" t="e">
        <f t="shared" si="58"/>
        <v>#REF!</v>
      </c>
      <c r="EC89" s="173" t="e">
        <f t="shared" si="59"/>
        <v>#REF!</v>
      </c>
      <c r="ED89" s="215" t="e">
        <f t="shared" si="60"/>
        <v>#REF!</v>
      </c>
      <c r="EE89" s="283" t="e">
        <f t="shared" si="61"/>
        <v>#REF!</v>
      </c>
      <c r="EF89" s="283"/>
      <c r="EG89" s="283"/>
      <c r="EH89" s="283"/>
      <c r="EI89" s="283"/>
      <c r="EJ89" s="283"/>
      <c r="EK89" s="283"/>
      <c r="EL89" s="283"/>
      <c r="EM89" s="283"/>
      <c r="EN89" s="283"/>
      <c r="EP89" s="201">
        <f t="shared" si="62"/>
        <v>45253</v>
      </c>
      <c r="EQ89" s="202">
        <f t="shared" si="63"/>
        <v>45320</v>
      </c>
      <c r="ER89" s="170" t="str">
        <f t="shared" si="64"/>
        <v>Riesgos</v>
      </c>
      <c r="ES89" s="170" t="str">
        <f t="shared" si="54"/>
        <v>ID_-: Posibilidad de afectación reputacional por perdida de credibilidad y confianza de las entidades distritales y la ciudadanía, debido a incumplimiento de compromisos en la gestión de asesorías técnicas en materia TIC y formulación e implementación de proyectos de transformación digital</v>
      </c>
      <c r="ET89" s="170" t="str">
        <f t="shared" si="55"/>
        <v>Ajuste en Identificación del riesgo
Análisis antes de controles
Evaluación de controles
 en el Mapa de riesgos de Gobierno Abierto y Relacionamiento con la Ciudadanía</v>
      </c>
      <c r="EU89" s="170" t="str">
        <f t="shared" si="56"/>
        <v>Solicitud de cambio realizada y aprobada por la Oficina de Alta Consejería Distrital de Tecnologías de Información y Comunicaciones –TIC a través del Aplicativo DARUMA</v>
      </c>
    </row>
    <row r="90" spans="1:151" ht="399.95" customHeight="1" x14ac:dyDescent="0.2">
      <c r="A90" s="206" t="s">
        <v>571</v>
      </c>
      <c r="B90" s="185" t="s">
        <v>572</v>
      </c>
      <c r="C90" s="185" t="s">
        <v>573</v>
      </c>
      <c r="D90" s="206" t="s">
        <v>1204</v>
      </c>
      <c r="E90" s="207" t="s">
        <v>38</v>
      </c>
      <c r="F90" s="185" t="s">
        <v>587</v>
      </c>
      <c r="G90" s="207" t="s">
        <v>782</v>
      </c>
      <c r="H90" s="207" t="s">
        <v>782</v>
      </c>
      <c r="I90" s="176" t="s">
        <v>1310</v>
      </c>
      <c r="J90" s="206" t="s">
        <v>63</v>
      </c>
      <c r="K90" s="207" t="s">
        <v>338</v>
      </c>
      <c r="L90" s="185" t="s">
        <v>1295</v>
      </c>
      <c r="M90" s="191" t="s">
        <v>422</v>
      </c>
      <c r="N90" s="185" t="s">
        <v>427</v>
      </c>
      <c r="O90" s="185" t="s">
        <v>588</v>
      </c>
      <c r="P90" s="185" t="s">
        <v>419</v>
      </c>
      <c r="Q90" s="185" t="s">
        <v>1296</v>
      </c>
      <c r="R90" s="185" t="s">
        <v>339</v>
      </c>
      <c r="S90" s="185" t="s">
        <v>598</v>
      </c>
      <c r="T90" s="185" t="s">
        <v>821</v>
      </c>
      <c r="U90" s="208" t="s">
        <v>316</v>
      </c>
      <c r="V90" s="209">
        <v>0.2</v>
      </c>
      <c r="W90" s="208" t="s">
        <v>51</v>
      </c>
      <c r="X90" s="209">
        <v>1</v>
      </c>
      <c r="Y90" s="66" t="s">
        <v>273</v>
      </c>
      <c r="Z90" s="185" t="s">
        <v>1311</v>
      </c>
      <c r="AA90" s="208" t="s">
        <v>316</v>
      </c>
      <c r="AB90" s="213">
        <v>5.04E-2</v>
      </c>
      <c r="AC90" s="208" t="s">
        <v>51</v>
      </c>
      <c r="AD90" s="213">
        <v>1</v>
      </c>
      <c r="AE90" s="66" t="s">
        <v>273</v>
      </c>
      <c r="AF90" s="185" t="s">
        <v>1312</v>
      </c>
      <c r="AG90" s="206" t="s">
        <v>340</v>
      </c>
      <c r="AH90" s="210" t="s">
        <v>1313</v>
      </c>
      <c r="AI90" s="210" t="s">
        <v>1314</v>
      </c>
      <c r="AJ90" s="185" t="s">
        <v>782</v>
      </c>
      <c r="AK90" s="210" t="s">
        <v>782</v>
      </c>
      <c r="AL90" s="210" t="s">
        <v>1351</v>
      </c>
      <c r="AM90" s="210" t="s">
        <v>874</v>
      </c>
      <c r="AN90" s="185" t="s">
        <v>1315</v>
      </c>
      <c r="AO90" s="185" t="s">
        <v>1316</v>
      </c>
      <c r="AP90" s="185" t="s">
        <v>1317</v>
      </c>
      <c r="AQ90" s="186">
        <v>45253</v>
      </c>
      <c r="AR90" s="187" t="s">
        <v>390</v>
      </c>
      <c r="AS90" s="188" t="s">
        <v>1318</v>
      </c>
      <c r="AT90" s="189"/>
      <c r="AU90" s="190"/>
      <c r="AV90" s="191"/>
      <c r="AW90" s="189"/>
      <c r="AX90" s="187"/>
      <c r="AY90" s="188"/>
      <c r="AZ90" s="189"/>
      <c r="BA90" s="190"/>
      <c r="BB90" s="191"/>
      <c r="BC90" s="189"/>
      <c r="BD90" s="187"/>
      <c r="BE90" s="188"/>
      <c r="BF90" s="189"/>
      <c r="BG90" s="190"/>
      <c r="BH90" s="191"/>
      <c r="BI90" s="189"/>
      <c r="BJ90" s="187"/>
      <c r="BK90" s="188"/>
      <c r="BL90" s="189"/>
      <c r="BM90" s="190"/>
      <c r="BN90" s="191"/>
      <c r="BO90" s="189"/>
      <c r="BP90" s="187"/>
      <c r="BQ90" s="188"/>
      <c r="BR90" s="189"/>
      <c r="BS90" s="190"/>
      <c r="BT90" s="191"/>
      <c r="BU90" s="189"/>
      <c r="BV90" s="187"/>
      <c r="BW90" s="188"/>
      <c r="BX90" s="189"/>
      <c r="BY90" s="190"/>
      <c r="BZ90" s="192"/>
      <c r="CA90" s="2">
        <f t="shared" si="42"/>
        <v>33</v>
      </c>
      <c r="CB90" s="51" t="s">
        <v>731</v>
      </c>
      <c r="CC90" s="51" t="s">
        <v>710</v>
      </c>
      <c r="CD90" s="51" t="s">
        <v>621</v>
      </c>
      <c r="CE90" s="51" t="s">
        <v>607</v>
      </c>
      <c r="CF90" s="51" t="s">
        <v>605</v>
      </c>
      <c r="CG90" s="51" t="s">
        <v>605</v>
      </c>
      <c r="CH90" s="51" t="s">
        <v>627</v>
      </c>
      <c r="CI90" s="51" t="s">
        <v>605</v>
      </c>
      <c r="CJ90" s="51" t="s">
        <v>632</v>
      </c>
      <c r="CK90" s="51"/>
      <c r="CL90" s="51" t="s">
        <v>632</v>
      </c>
      <c r="CM90" s="51" t="s">
        <v>638</v>
      </c>
      <c r="CN90" s="51" t="s">
        <v>632</v>
      </c>
      <c r="CO90" s="51" t="s">
        <v>632</v>
      </c>
      <c r="CP90" s="51" t="s">
        <v>632</v>
      </c>
      <c r="CQ90" s="51" t="s">
        <v>632</v>
      </c>
      <c r="CR90" s="51" t="s">
        <v>693</v>
      </c>
      <c r="CS90" s="51" t="s">
        <v>632</v>
      </c>
      <c r="CT90" s="51" t="s">
        <v>632</v>
      </c>
      <c r="CU90" s="51" t="s">
        <v>632</v>
      </c>
      <c r="CV90" s="51" t="s">
        <v>632</v>
      </c>
      <c r="CW90" s="51" t="s">
        <v>632</v>
      </c>
      <c r="CX90" s="51" t="s">
        <v>632</v>
      </c>
      <c r="CZ90" s="174" t="str">
        <f t="shared" si="43"/>
        <v>Corrupción</v>
      </c>
      <c r="DA90" s="282" t="str">
        <f t="shared" si="44"/>
        <v>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v>
      </c>
      <c r="DB90" s="282"/>
      <c r="DC90" s="282"/>
      <c r="DD90" s="282"/>
      <c r="DE90" s="282"/>
      <c r="DF90" s="282"/>
      <c r="DG90" s="282"/>
      <c r="DH90" s="174" t="str">
        <f t="shared" si="45"/>
        <v>Extremo</v>
      </c>
      <c r="DI90" s="174" t="str">
        <f t="shared" si="46"/>
        <v>Extremo</v>
      </c>
      <c r="DK90" s="170" t="e">
        <f>SUM(LEN(#REF!)-LEN(SUBSTITUTE(#REF!,"- Preventivo","")))/LEN("- Preventivo")</f>
        <v>#REF!</v>
      </c>
      <c r="DL90" s="170" t="e">
        <f t="shared" si="47"/>
        <v>#REF!</v>
      </c>
      <c r="DM90" s="170" t="e">
        <f>SUM(LEN(#REF!)-LEN(SUBSTITUTE(#REF!,"- Detectivo","")))/LEN("- Detectivo")</f>
        <v>#REF!</v>
      </c>
      <c r="DN90" s="170" t="e">
        <f t="shared" si="48"/>
        <v>#REF!</v>
      </c>
      <c r="DO90" s="170" t="e">
        <f>SUM(LEN(#REF!)-LEN(SUBSTITUTE(#REF!,"- Correctivo","")))/LEN("- Correctivo")</f>
        <v>#REF!</v>
      </c>
      <c r="DP90" s="170" t="e">
        <f t="shared" si="49"/>
        <v>#REF!</v>
      </c>
      <c r="DQ90" s="170" t="e">
        <f t="shared" si="57"/>
        <v>#REF!</v>
      </c>
      <c r="DR90" s="170" t="e">
        <f t="shared" si="50"/>
        <v>#REF!</v>
      </c>
      <c r="DS90" s="170" t="e">
        <f>SUM(LEN(#REF!)-LEN(SUBSTITUTE(#REF!,"- Documentado","")))/LEN("- Documentado")</f>
        <v>#REF!</v>
      </c>
      <c r="DT90" s="170" t="e">
        <f>SUM(LEN(#REF!)-LEN(SUBSTITUTE(#REF!,"- Documentado","")))/LEN("- Documentado")</f>
        <v>#REF!</v>
      </c>
      <c r="DU90" s="170" t="e">
        <f t="shared" si="51"/>
        <v>#REF!</v>
      </c>
      <c r="DV90" s="170" t="e">
        <f>SUM(LEN(#REF!)-LEN(SUBSTITUTE(#REF!,"- Continua","")))/LEN("- Continua")</f>
        <v>#REF!</v>
      </c>
      <c r="DW90" s="170" t="e">
        <f>SUM(LEN(#REF!)-LEN(SUBSTITUTE(#REF!,"- Continua","")))/LEN("- Continua")</f>
        <v>#REF!</v>
      </c>
      <c r="DX90" s="170" t="e">
        <f t="shared" si="52"/>
        <v>#REF!</v>
      </c>
      <c r="DY90" s="170" t="e">
        <f>SUM(LEN(#REF!)-LEN(SUBSTITUTE(#REF!,"- Con registro","")))/LEN("- Con registro")</f>
        <v>#REF!</v>
      </c>
      <c r="DZ90" s="170" t="e">
        <f>SUM(LEN(#REF!)-LEN(SUBSTITUTE(#REF!,"- Con registro","")))/LEN("- Con registro")</f>
        <v>#REF!</v>
      </c>
      <c r="EA90" s="170" t="e">
        <f t="shared" si="53"/>
        <v>#REF!</v>
      </c>
      <c r="EB90" s="173" t="e">
        <f t="shared" si="58"/>
        <v>#REF!</v>
      </c>
      <c r="EC90" s="173" t="e">
        <f t="shared" si="59"/>
        <v>#REF!</v>
      </c>
      <c r="ED90" s="215" t="e">
        <f t="shared" si="60"/>
        <v>#REF!</v>
      </c>
      <c r="EE90" s="283" t="e">
        <f t="shared" si="61"/>
        <v>#REF!</v>
      </c>
      <c r="EF90" s="283"/>
      <c r="EG90" s="283"/>
      <c r="EH90" s="283"/>
      <c r="EI90" s="283"/>
      <c r="EJ90" s="283"/>
      <c r="EK90" s="283"/>
      <c r="EL90" s="283"/>
      <c r="EM90" s="283"/>
      <c r="EN90" s="283"/>
      <c r="EP90" s="201">
        <f t="shared" si="62"/>
        <v>45253</v>
      </c>
      <c r="EQ90" s="202">
        <f t="shared" si="63"/>
        <v>45320</v>
      </c>
      <c r="ER90" s="170" t="str">
        <f t="shared" si="64"/>
        <v>Riesgos</v>
      </c>
      <c r="ES90" s="170" t="str">
        <f t="shared" si="54"/>
        <v>ID_-: Posibilidad de afectación económica (o presupuestal) por sanción de un ente de control o ente regulador, debido a decisiones ajustadas a intereses propios o de terceros en la gestión de asesorías técnicas y formulación de Proyectos en materia TIC y Transformación digital a las entidades distritales, para obtener dádivas o beneficios</v>
      </c>
      <c r="ET90" s="170" t="str">
        <f t="shared" si="55"/>
        <v>Ajuste en Identificación del riesgo
Análisis antes de controles
Tratamiento del riesgo en el Mapa de riesgos de Gobierno Abierto y Relacionamiento con la Ciudadanía</v>
      </c>
      <c r="EU90" s="170" t="str">
        <f t="shared" si="56"/>
        <v>Solicitud de cambio realizada y aprobada por la Oficina de Alta Consejería Distrital de Tecnologías de Información y Comunicaciones –TIC a través del Aplicativo DARUMA</v>
      </c>
    </row>
    <row r="91" spans="1:151" ht="399.95" customHeight="1" x14ac:dyDescent="0.2">
      <c r="A91" s="206" t="s">
        <v>571</v>
      </c>
      <c r="B91" s="185" t="s">
        <v>572</v>
      </c>
      <c r="C91" s="185" t="s">
        <v>573</v>
      </c>
      <c r="D91" s="206" t="s">
        <v>1204</v>
      </c>
      <c r="E91" s="207" t="s">
        <v>38</v>
      </c>
      <c r="F91" s="185" t="s">
        <v>1319</v>
      </c>
      <c r="G91" s="207" t="s">
        <v>782</v>
      </c>
      <c r="H91" s="207" t="s">
        <v>782</v>
      </c>
      <c r="I91" s="176" t="s">
        <v>1320</v>
      </c>
      <c r="J91" s="206" t="s">
        <v>35</v>
      </c>
      <c r="K91" s="207" t="s">
        <v>341</v>
      </c>
      <c r="L91" s="185" t="s">
        <v>244</v>
      </c>
      <c r="M91" s="191" t="s">
        <v>589</v>
      </c>
      <c r="N91" s="185" t="s">
        <v>1321</v>
      </c>
      <c r="O91" s="185" t="s">
        <v>514</v>
      </c>
      <c r="P91" s="185" t="s">
        <v>457</v>
      </c>
      <c r="Q91" s="185" t="s">
        <v>332</v>
      </c>
      <c r="R91" s="185" t="s">
        <v>339</v>
      </c>
      <c r="S91" s="185" t="s">
        <v>599</v>
      </c>
      <c r="T91" s="185" t="s">
        <v>283</v>
      </c>
      <c r="U91" s="208" t="s">
        <v>314</v>
      </c>
      <c r="V91" s="209">
        <v>0.4</v>
      </c>
      <c r="W91" s="208" t="s">
        <v>101</v>
      </c>
      <c r="X91" s="209">
        <v>0.6</v>
      </c>
      <c r="Y91" s="66" t="s">
        <v>84</v>
      </c>
      <c r="Z91" s="185" t="s">
        <v>1322</v>
      </c>
      <c r="AA91" s="208" t="s">
        <v>316</v>
      </c>
      <c r="AB91" s="213">
        <v>0.16799999999999998</v>
      </c>
      <c r="AC91" s="208" t="s">
        <v>121</v>
      </c>
      <c r="AD91" s="213">
        <v>0.25312499999999999</v>
      </c>
      <c r="AE91" s="66" t="s">
        <v>271</v>
      </c>
      <c r="AF91" s="185" t="s">
        <v>423</v>
      </c>
      <c r="AG91" s="206" t="s">
        <v>335</v>
      </c>
      <c r="AH91" s="210" t="s">
        <v>822</v>
      </c>
      <c r="AI91" s="210" t="s">
        <v>822</v>
      </c>
      <c r="AJ91" s="210" t="s">
        <v>782</v>
      </c>
      <c r="AK91" s="210" t="s">
        <v>782</v>
      </c>
      <c r="AL91" s="210" t="s">
        <v>822</v>
      </c>
      <c r="AM91" s="210" t="s">
        <v>822</v>
      </c>
      <c r="AN91" s="185" t="s">
        <v>1323</v>
      </c>
      <c r="AO91" s="185" t="s">
        <v>1324</v>
      </c>
      <c r="AP91" s="185" t="s">
        <v>1325</v>
      </c>
      <c r="AQ91" s="186">
        <v>45253</v>
      </c>
      <c r="AR91" s="187" t="s">
        <v>1129</v>
      </c>
      <c r="AS91" s="188" t="s">
        <v>1326</v>
      </c>
      <c r="AT91" s="189"/>
      <c r="AU91" s="190"/>
      <c r="AV91" s="191"/>
      <c r="AW91" s="189"/>
      <c r="AX91" s="187"/>
      <c r="AY91" s="188"/>
      <c r="AZ91" s="189"/>
      <c r="BA91" s="190"/>
      <c r="BB91" s="191"/>
      <c r="BC91" s="189"/>
      <c r="BD91" s="187"/>
      <c r="BE91" s="188"/>
      <c r="BF91" s="189"/>
      <c r="BG91" s="190"/>
      <c r="BH91" s="191"/>
      <c r="BI91" s="189"/>
      <c r="BJ91" s="187"/>
      <c r="BK91" s="188"/>
      <c r="BL91" s="189"/>
      <c r="BM91" s="190"/>
      <c r="BN91" s="191"/>
      <c r="BO91" s="189"/>
      <c r="BP91" s="187"/>
      <c r="BQ91" s="188"/>
      <c r="BR91" s="189"/>
      <c r="BS91" s="190"/>
      <c r="BT91" s="191"/>
      <c r="BU91" s="189"/>
      <c r="BV91" s="187"/>
      <c r="BW91" s="188"/>
      <c r="BX91" s="189"/>
      <c r="BY91" s="190"/>
      <c r="BZ91" s="192"/>
      <c r="CA91" s="2">
        <f t="shared" si="42"/>
        <v>33</v>
      </c>
      <c r="CB91" s="51" t="s">
        <v>732</v>
      </c>
      <c r="CC91" s="51" t="s">
        <v>738</v>
      </c>
      <c r="CD91" s="51" t="s">
        <v>621</v>
      </c>
      <c r="CE91" s="51" t="s">
        <v>607</v>
      </c>
      <c r="CF91" s="51" t="s">
        <v>605</v>
      </c>
      <c r="CG91" s="51" t="s">
        <v>605</v>
      </c>
      <c r="CH91" s="51" t="s">
        <v>627</v>
      </c>
      <c r="CI91" s="51" t="s">
        <v>605</v>
      </c>
      <c r="CJ91" s="51" t="s">
        <v>632</v>
      </c>
      <c r="CK91" s="51"/>
      <c r="CL91" s="51" t="s">
        <v>632</v>
      </c>
      <c r="CM91" s="51" t="s">
        <v>639</v>
      </c>
      <c r="CN91" s="51" t="s">
        <v>632</v>
      </c>
      <c r="CO91" s="51" t="s">
        <v>632</v>
      </c>
      <c r="CP91" s="51" t="s">
        <v>632</v>
      </c>
      <c r="CQ91" s="51" t="s">
        <v>632</v>
      </c>
      <c r="CR91" s="51" t="s">
        <v>695</v>
      </c>
      <c r="CS91" s="51" t="s">
        <v>632</v>
      </c>
      <c r="CT91" s="51"/>
      <c r="CU91" s="51"/>
      <c r="CV91" s="51"/>
      <c r="CW91" s="51"/>
      <c r="CX91" s="51" t="s">
        <v>632</v>
      </c>
      <c r="CZ91" s="174" t="str">
        <f t="shared" si="43"/>
        <v>Gestión de procesos</v>
      </c>
      <c r="DA91" s="282" t="str">
        <f t="shared" si="44"/>
        <v>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v>
      </c>
      <c r="DB91" s="282"/>
      <c r="DC91" s="282"/>
      <c r="DD91" s="282"/>
      <c r="DE91" s="282"/>
      <c r="DF91" s="282"/>
      <c r="DG91" s="282"/>
      <c r="DH91" s="174" t="str">
        <f t="shared" si="45"/>
        <v>Moderado</v>
      </c>
      <c r="DI91" s="174" t="str">
        <f t="shared" si="46"/>
        <v>Bajo</v>
      </c>
      <c r="DK91" s="170" t="e">
        <f>SUM(LEN(#REF!)-LEN(SUBSTITUTE(#REF!,"- Preventivo","")))/LEN("- Preventivo")</f>
        <v>#REF!</v>
      </c>
      <c r="DL91" s="170" t="e">
        <f t="shared" si="47"/>
        <v>#REF!</v>
      </c>
      <c r="DM91" s="170" t="e">
        <f>SUM(LEN(#REF!)-LEN(SUBSTITUTE(#REF!,"- Detectivo","")))/LEN("- Detectivo")</f>
        <v>#REF!</v>
      </c>
      <c r="DN91" s="170" t="e">
        <f t="shared" si="48"/>
        <v>#REF!</v>
      </c>
      <c r="DO91" s="170" t="e">
        <f>SUM(LEN(#REF!)-LEN(SUBSTITUTE(#REF!,"- Correctivo","")))/LEN("- Correctivo")</f>
        <v>#REF!</v>
      </c>
      <c r="DP91" s="170" t="e">
        <f t="shared" si="49"/>
        <v>#REF!</v>
      </c>
      <c r="DQ91" s="170" t="e">
        <f t="shared" si="57"/>
        <v>#REF!</v>
      </c>
      <c r="DR91" s="170" t="e">
        <f t="shared" si="50"/>
        <v>#REF!</v>
      </c>
      <c r="DS91" s="170" t="e">
        <f>SUM(LEN(#REF!)-LEN(SUBSTITUTE(#REF!,"- Documentado","")))/LEN("- Documentado")</f>
        <v>#REF!</v>
      </c>
      <c r="DT91" s="170" t="e">
        <f>SUM(LEN(#REF!)-LEN(SUBSTITUTE(#REF!,"- Documentado","")))/LEN("- Documentado")</f>
        <v>#REF!</v>
      </c>
      <c r="DU91" s="170" t="e">
        <f t="shared" si="51"/>
        <v>#REF!</v>
      </c>
      <c r="DV91" s="170" t="e">
        <f>SUM(LEN(#REF!)-LEN(SUBSTITUTE(#REF!,"- Continua","")))/LEN("- Continua")</f>
        <v>#REF!</v>
      </c>
      <c r="DW91" s="170" t="e">
        <f>SUM(LEN(#REF!)-LEN(SUBSTITUTE(#REF!,"- Continua","")))/LEN("- Continua")</f>
        <v>#REF!</v>
      </c>
      <c r="DX91" s="170" t="e">
        <f t="shared" si="52"/>
        <v>#REF!</v>
      </c>
      <c r="DY91" s="170" t="e">
        <f>SUM(LEN(#REF!)-LEN(SUBSTITUTE(#REF!,"- Con registro","")))/LEN("- Con registro")</f>
        <v>#REF!</v>
      </c>
      <c r="DZ91" s="170" t="e">
        <f>SUM(LEN(#REF!)-LEN(SUBSTITUTE(#REF!,"- Con registro","")))/LEN("- Con registro")</f>
        <v>#REF!</v>
      </c>
      <c r="EA91" s="170" t="e">
        <f t="shared" si="53"/>
        <v>#REF!</v>
      </c>
      <c r="EB91" s="173" t="e">
        <f t="shared" si="58"/>
        <v>#REF!</v>
      </c>
      <c r="EC91" s="173" t="e">
        <f t="shared" si="59"/>
        <v>#REF!</v>
      </c>
      <c r="ED91" s="215" t="e">
        <f t="shared" si="60"/>
        <v>#REF!</v>
      </c>
      <c r="EE91" s="283" t="e">
        <f t="shared" si="61"/>
        <v>#REF!</v>
      </c>
      <c r="EF91" s="283"/>
      <c r="EG91" s="283"/>
      <c r="EH91" s="283"/>
      <c r="EI91" s="283"/>
      <c r="EJ91" s="283"/>
      <c r="EK91" s="283"/>
      <c r="EL91" s="283"/>
      <c r="EM91" s="283"/>
      <c r="EN91" s="283"/>
      <c r="EP91" s="201">
        <f t="shared" si="62"/>
        <v>45253</v>
      </c>
      <c r="EQ91" s="202">
        <f t="shared" si="63"/>
        <v>45320</v>
      </c>
      <c r="ER91" s="170" t="str">
        <f t="shared" si="64"/>
        <v>Riesgos</v>
      </c>
      <c r="ES91" s="170" t="str">
        <f t="shared" si="54"/>
        <v>ID_-: Posibilidad de afectación reputacional por resultados no satisfactorios en el avance de la implementación del modelo de Gobierno Abierto de Bogotá en las entidades distritales, debido a errores (fallas o deficiencias) en el seguimiento a los avances y estrategias del modelo de Gobierno abierto en los diferentes sectores y entidades del Distrito.</v>
      </c>
      <c r="ET91" s="170" t="str">
        <f t="shared" si="55"/>
        <v>Ajuste en Identificación del riesgo
Análisis antes de controles
Establecimiento de controles
Evaluación de controles
Tratamiento del riesgo en el Mapa de riesgos de Gobierno Abierto y Relacionamiento con la Ciudadanía</v>
      </c>
      <c r="EU91" s="170" t="str">
        <f t="shared" si="56"/>
        <v>Solicitud de cambio realizada y aprobada por la Oficina Asesora de Planeación a través del Aplicativo DARUMA</v>
      </c>
    </row>
    <row r="92" spans="1:151" ht="399.95" customHeight="1" x14ac:dyDescent="0.2">
      <c r="A92" s="206" t="s">
        <v>571</v>
      </c>
      <c r="B92" s="185" t="s">
        <v>572</v>
      </c>
      <c r="C92" s="185" t="s">
        <v>573</v>
      </c>
      <c r="D92" s="206" t="s">
        <v>1204</v>
      </c>
      <c r="E92" s="207" t="s">
        <v>38</v>
      </c>
      <c r="F92" s="185" t="s">
        <v>1327</v>
      </c>
      <c r="G92" s="207" t="s">
        <v>782</v>
      </c>
      <c r="H92" s="207" t="s">
        <v>782</v>
      </c>
      <c r="I92" s="176" t="s">
        <v>1328</v>
      </c>
      <c r="J92" s="206" t="s">
        <v>35</v>
      </c>
      <c r="K92" s="207" t="s">
        <v>341</v>
      </c>
      <c r="L92" s="185" t="s">
        <v>244</v>
      </c>
      <c r="M92" s="191" t="s">
        <v>515</v>
      </c>
      <c r="N92" s="185" t="s">
        <v>576</v>
      </c>
      <c r="O92" s="185" t="s">
        <v>514</v>
      </c>
      <c r="P92" s="185" t="s">
        <v>457</v>
      </c>
      <c r="Q92" s="185" t="s">
        <v>332</v>
      </c>
      <c r="R92" s="185" t="s">
        <v>339</v>
      </c>
      <c r="S92" s="185" t="s">
        <v>599</v>
      </c>
      <c r="T92" s="185" t="s">
        <v>283</v>
      </c>
      <c r="U92" s="208" t="s">
        <v>317</v>
      </c>
      <c r="V92" s="209">
        <v>0.6</v>
      </c>
      <c r="W92" s="208" t="s">
        <v>101</v>
      </c>
      <c r="X92" s="209">
        <v>0.6</v>
      </c>
      <c r="Y92" s="66" t="s">
        <v>84</v>
      </c>
      <c r="Z92" s="185" t="s">
        <v>1329</v>
      </c>
      <c r="AA92" s="208" t="s">
        <v>314</v>
      </c>
      <c r="AB92" s="213">
        <v>0.252</v>
      </c>
      <c r="AC92" s="208" t="s">
        <v>121</v>
      </c>
      <c r="AD92" s="213">
        <v>0.33749999999999997</v>
      </c>
      <c r="AE92" s="66" t="s">
        <v>84</v>
      </c>
      <c r="AF92" s="185" t="s">
        <v>1330</v>
      </c>
      <c r="AG92" s="206" t="s">
        <v>340</v>
      </c>
      <c r="AH92" s="210" t="s">
        <v>1331</v>
      </c>
      <c r="AI92" s="210" t="s">
        <v>1332</v>
      </c>
      <c r="AJ92" s="210" t="s">
        <v>782</v>
      </c>
      <c r="AK92" s="210" t="s">
        <v>782</v>
      </c>
      <c r="AL92" s="210" t="s">
        <v>987</v>
      </c>
      <c r="AM92" s="210" t="s">
        <v>1413</v>
      </c>
      <c r="AN92" s="185" t="s">
        <v>1333</v>
      </c>
      <c r="AO92" s="185" t="s">
        <v>1334</v>
      </c>
      <c r="AP92" s="185" t="s">
        <v>1335</v>
      </c>
      <c r="AQ92" s="186">
        <v>45253</v>
      </c>
      <c r="AR92" s="187" t="s">
        <v>1129</v>
      </c>
      <c r="AS92" s="188" t="s">
        <v>1336</v>
      </c>
      <c r="AT92" s="189"/>
      <c r="AU92" s="190"/>
      <c r="AV92" s="191"/>
      <c r="AW92" s="189"/>
      <c r="AX92" s="187"/>
      <c r="AY92" s="188"/>
      <c r="AZ92" s="189"/>
      <c r="BA92" s="190"/>
      <c r="BB92" s="191"/>
      <c r="BC92" s="189"/>
      <c r="BD92" s="187"/>
      <c r="BE92" s="188"/>
      <c r="BF92" s="189"/>
      <c r="BG92" s="190"/>
      <c r="BH92" s="191"/>
      <c r="BI92" s="189"/>
      <c r="BJ92" s="187"/>
      <c r="BK92" s="188"/>
      <c r="BL92" s="189"/>
      <c r="BM92" s="190"/>
      <c r="BN92" s="191"/>
      <c r="BO92" s="189"/>
      <c r="BP92" s="187"/>
      <c r="BQ92" s="188"/>
      <c r="BR92" s="189"/>
      <c r="BS92" s="190"/>
      <c r="BT92" s="191"/>
      <c r="BU92" s="189"/>
      <c r="BV92" s="187"/>
      <c r="BW92" s="188"/>
      <c r="BX92" s="189"/>
      <c r="BY92" s="190"/>
      <c r="BZ92" s="192"/>
      <c r="CA92" s="2">
        <f t="shared" si="42"/>
        <v>33</v>
      </c>
      <c r="CB92" s="51" t="s">
        <v>732</v>
      </c>
      <c r="CC92" s="51" t="s">
        <v>738</v>
      </c>
      <c r="CD92" s="51" t="s">
        <v>621</v>
      </c>
      <c r="CE92" s="51" t="s">
        <v>607</v>
      </c>
      <c r="CF92" s="51" t="s">
        <v>605</v>
      </c>
      <c r="CG92" s="51" t="s">
        <v>605</v>
      </c>
      <c r="CH92" s="51" t="s">
        <v>627</v>
      </c>
      <c r="CI92" s="51" t="s">
        <v>605</v>
      </c>
      <c r="CJ92" s="51" t="s">
        <v>632</v>
      </c>
      <c r="CK92" s="51"/>
      <c r="CL92" s="51" t="s">
        <v>632</v>
      </c>
      <c r="CM92" s="51" t="s">
        <v>632</v>
      </c>
      <c r="CN92" s="51" t="s">
        <v>632</v>
      </c>
      <c r="CO92" s="51" t="s">
        <v>632</v>
      </c>
      <c r="CP92" s="51" t="s">
        <v>632</v>
      </c>
      <c r="CQ92" s="51" t="s">
        <v>632</v>
      </c>
      <c r="CR92" s="51" t="s">
        <v>696</v>
      </c>
      <c r="CS92" s="51" t="s">
        <v>632</v>
      </c>
      <c r="CT92" s="51"/>
      <c r="CU92" s="51"/>
      <c r="CV92" s="51"/>
      <c r="CW92" s="51"/>
      <c r="CX92" s="51" t="s">
        <v>632</v>
      </c>
      <c r="CZ92" s="174" t="str">
        <f t="shared" si="43"/>
        <v>Gestión de procesos</v>
      </c>
      <c r="DA92" s="282" t="str">
        <f t="shared" si="44"/>
        <v>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DB92" s="282"/>
      <c r="DC92" s="282"/>
      <c r="DD92" s="282"/>
      <c r="DE92" s="282"/>
      <c r="DF92" s="282"/>
      <c r="DG92" s="282"/>
      <c r="DH92" s="174" t="str">
        <f t="shared" si="45"/>
        <v>Moderado</v>
      </c>
      <c r="DI92" s="174" t="str">
        <f t="shared" si="46"/>
        <v>Moderado</v>
      </c>
      <c r="DK92" s="170" t="e">
        <f>SUM(LEN(#REF!)-LEN(SUBSTITUTE(#REF!,"- Preventivo","")))/LEN("- Preventivo")</f>
        <v>#REF!</v>
      </c>
      <c r="DL92" s="170" t="e">
        <f t="shared" si="47"/>
        <v>#REF!</v>
      </c>
      <c r="DM92" s="170" t="e">
        <f>SUM(LEN(#REF!)-LEN(SUBSTITUTE(#REF!,"- Detectivo","")))/LEN("- Detectivo")</f>
        <v>#REF!</v>
      </c>
      <c r="DN92" s="170" t="e">
        <f t="shared" si="48"/>
        <v>#REF!</v>
      </c>
      <c r="DO92" s="170" t="e">
        <f>SUM(LEN(#REF!)-LEN(SUBSTITUTE(#REF!,"- Correctivo","")))/LEN("- Correctivo")</f>
        <v>#REF!</v>
      </c>
      <c r="DP92" s="170" t="e">
        <f t="shared" si="49"/>
        <v>#REF!</v>
      </c>
      <c r="DQ92" s="170" t="e">
        <f t="shared" si="57"/>
        <v>#REF!</v>
      </c>
      <c r="DR92" s="170" t="e">
        <f t="shared" si="50"/>
        <v>#REF!</v>
      </c>
      <c r="DS92" s="170" t="e">
        <f>SUM(LEN(#REF!)-LEN(SUBSTITUTE(#REF!,"- Documentado","")))/LEN("- Documentado")</f>
        <v>#REF!</v>
      </c>
      <c r="DT92" s="170" t="e">
        <f>SUM(LEN(#REF!)-LEN(SUBSTITUTE(#REF!,"- Documentado","")))/LEN("- Documentado")</f>
        <v>#REF!</v>
      </c>
      <c r="DU92" s="170" t="e">
        <f t="shared" si="51"/>
        <v>#REF!</v>
      </c>
      <c r="DV92" s="170" t="e">
        <f>SUM(LEN(#REF!)-LEN(SUBSTITUTE(#REF!,"- Continua","")))/LEN("- Continua")</f>
        <v>#REF!</v>
      </c>
      <c r="DW92" s="170" t="e">
        <f>SUM(LEN(#REF!)-LEN(SUBSTITUTE(#REF!,"- Continua","")))/LEN("- Continua")</f>
        <v>#REF!</v>
      </c>
      <c r="DX92" s="170" t="e">
        <f t="shared" si="52"/>
        <v>#REF!</v>
      </c>
      <c r="DY92" s="170" t="e">
        <f>SUM(LEN(#REF!)-LEN(SUBSTITUTE(#REF!,"- Con registro","")))/LEN("- Con registro")</f>
        <v>#REF!</v>
      </c>
      <c r="DZ92" s="170" t="e">
        <f>SUM(LEN(#REF!)-LEN(SUBSTITUTE(#REF!,"- Con registro","")))/LEN("- Con registro")</f>
        <v>#REF!</v>
      </c>
      <c r="EA92" s="170" t="e">
        <f t="shared" si="53"/>
        <v>#REF!</v>
      </c>
      <c r="EB92" s="173" t="e">
        <f t="shared" si="58"/>
        <v>#REF!</v>
      </c>
      <c r="EC92" s="173" t="e">
        <f t="shared" si="59"/>
        <v>#REF!</v>
      </c>
      <c r="ED92" s="215" t="e">
        <f t="shared" si="60"/>
        <v>#REF!</v>
      </c>
      <c r="EE92" s="283" t="e">
        <f t="shared" si="61"/>
        <v>#REF!</v>
      </c>
      <c r="EF92" s="283"/>
      <c r="EG92" s="283"/>
      <c r="EH92" s="283"/>
      <c r="EI92" s="283"/>
      <c r="EJ92" s="283"/>
      <c r="EK92" s="283"/>
      <c r="EL92" s="283"/>
      <c r="EM92" s="283"/>
      <c r="EN92" s="283"/>
      <c r="EP92" s="201">
        <f t="shared" si="62"/>
        <v>45253</v>
      </c>
      <c r="EQ92" s="202">
        <f t="shared" si="63"/>
        <v>45320</v>
      </c>
      <c r="ER92" s="170" t="str">
        <f t="shared" si="64"/>
        <v>Riesgos</v>
      </c>
      <c r="ES92" s="170" t="str">
        <f t="shared" si="54"/>
        <v>ID_-: Posibilidad de afectación reputacional por no lograr fortalecer la administración y la gestión pública distrital a través del modelo de Gobierno Abierto, debido a errores (fallas o deficiencias) en el acompañamiento y asesoramiento metodológico a las entidades distritales con el fin de garantizar la correcta implementación del modelo de gobierno abierto.</v>
      </c>
      <c r="ET92" s="170" t="str">
        <f t="shared" si="55"/>
        <v>Ajuste en Identificación del riesgo
Análisis antes de controles
Establecimiento de controles
Evaluación de controles
Tratamiento del riesgo en el Mapa de riesgos de Gobierno Abierto y Relacionamiento con la Ciudadanía</v>
      </c>
      <c r="EU92" s="170" t="str">
        <f t="shared" si="56"/>
        <v>Solicitud de cambio realizada y aprobada por la Oficina Asesora de Planeación a través del Aplicativo DARUMA</v>
      </c>
    </row>
    <row r="93" spans="1:151" ht="399.95" customHeight="1" x14ac:dyDescent="0.2">
      <c r="A93" s="206" t="s">
        <v>571</v>
      </c>
      <c r="B93" s="185" t="s">
        <v>572</v>
      </c>
      <c r="C93" s="185" t="s">
        <v>573</v>
      </c>
      <c r="D93" s="206" t="s">
        <v>1204</v>
      </c>
      <c r="E93" s="207" t="s">
        <v>38</v>
      </c>
      <c r="F93" s="185" t="s">
        <v>1337</v>
      </c>
      <c r="G93" s="207" t="s">
        <v>782</v>
      </c>
      <c r="H93" s="207" t="s">
        <v>782</v>
      </c>
      <c r="I93" s="176" t="s">
        <v>1338</v>
      </c>
      <c r="J93" s="206" t="s">
        <v>35</v>
      </c>
      <c r="K93" s="207" t="s">
        <v>341</v>
      </c>
      <c r="L93" s="185" t="s">
        <v>244</v>
      </c>
      <c r="M93" s="191" t="s">
        <v>515</v>
      </c>
      <c r="N93" s="185" t="s">
        <v>576</v>
      </c>
      <c r="O93" s="185" t="s">
        <v>514</v>
      </c>
      <c r="P93" s="185" t="s">
        <v>457</v>
      </c>
      <c r="Q93" s="185" t="s">
        <v>332</v>
      </c>
      <c r="R93" s="185" t="s">
        <v>339</v>
      </c>
      <c r="S93" s="185" t="s">
        <v>599</v>
      </c>
      <c r="T93" s="185" t="s">
        <v>283</v>
      </c>
      <c r="U93" s="208" t="s">
        <v>316</v>
      </c>
      <c r="V93" s="209">
        <v>0.2</v>
      </c>
      <c r="W93" s="208" t="s">
        <v>101</v>
      </c>
      <c r="X93" s="209">
        <v>0.6</v>
      </c>
      <c r="Y93" s="66" t="s">
        <v>84</v>
      </c>
      <c r="Z93" s="185" t="s">
        <v>1339</v>
      </c>
      <c r="AA93" s="208" t="s">
        <v>316</v>
      </c>
      <c r="AB93" s="213">
        <v>8.3999999999999991E-2</v>
      </c>
      <c r="AC93" s="208" t="s">
        <v>121</v>
      </c>
      <c r="AD93" s="213">
        <v>0.25312499999999999</v>
      </c>
      <c r="AE93" s="66" t="s">
        <v>271</v>
      </c>
      <c r="AF93" s="185" t="s">
        <v>1340</v>
      </c>
      <c r="AG93" s="206" t="s">
        <v>340</v>
      </c>
      <c r="AH93" s="210" t="s">
        <v>1341</v>
      </c>
      <c r="AI93" s="210" t="s">
        <v>1332</v>
      </c>
      <c r="AJ93" s="210" t="s">
        <v>782</v>
      </c>
      <c r="AK93" s="210" t="s">
        <v>782</v>
      </c>
      <c r="AL93" s="210" t="s">
        <v>987</v>
      </c>
      <c r="AM93" s="210" t="s">
        <v>1414</v>
      </c>
      <c r="AN93" s="185" t="s">
        <v>1342</v>
      </c>
      <c r="AO93" s="185" t="s">
        <v>1324</v>
      </c>
      <c r="AP93" s="185" t="s">
        <v>1343</v>
      </c>
      <c r="AQ93" s="186">
        <v>45253</v>
      </c>
      <c r="AR93" s="187" t="s">
        <v>1129</v>
      </c>
      <c r="AS93" s="188" t="s">
        <v>1344</v>
      </c>
      <c r="AT93" s="189"/>
      <c r="AU93" s="190"/>
      <c r="AV93" s="191"/>
      <c r="AW93" s="189"/>
      <c r="AX93" s="187"/>
      <c r="AY93" s="188"/>
      <c r="AZ93" s="189"/>
      <c r="BA93" s="190"/>
      <c r="BB93" s="191"/>
      <c r="BC93" s="189"/>
      <c r="BD93" s="187"/>
      <c r="BE93" s="188"/>
      <c r="BF93" s="189"/>
      <c r="BG93" s="190"/>
      <c r="BH93" s="191"/>
      <c r="BI93" s="189"/>
      <c r="BJ93" s="187"/>
      <c r="BK93" s="188"/>
      <c r="BL93" s="189"/>
      <c r="BM93" s="190"/>
      <c r="BN93" s="191"/>
      <c r="BO93" s="189"/>
      <c r="BP93" s="187"/>
      <c r="BQ93" s="188"/>
      <c r="BR93" s="189"/>
      <c r="BS93" s="190"/>
      <c r="BT93" s="191"/>
      <c r="BU93" s="189"/>
      <c r="BV93" s="187"/>
      <c r="BW93" s="188"/>
      <c r="BX93" s="189"/>
      <c r="BY93" s="190"/>
      <c r="BZ93" s="192"/>
      <c r="CA93" s="2">
        <f t="shared" si="42"/>
        <v>33</v>
      </c>
      <c r="CB93" s="51" t="s">
        <v>732</v>
      </c>
      <c r="CC93" s="51" t="s">
        <v>738</v>
      </c>
      <c r="CD93" s="51" t="s">
        <v>621</v>
      </c>
      <c r="CE93" s="51" t="s">
        <v>607</v>
      </c>
      <c r="CF93" s="51" t="s">
        <v>605</v>
      </c>
      <c r="CG93" s="51" t="s">
        <v>605</v>
      </c>
      <c r="CH93" s="51" t="s">
        <v>627</v>
      </c>
      <c r="CI93" s="51" t="s">
        <v>605</v>
      </c>
      <c r="CJ93" s="51" t="s">
        <v>632</v>
      </c>
      <c r="CK93" s="51"/>
      <c r="CL93" s="51" t="s">
        <v>632</v>
      </c>
      <c r="CM93" s="51" t="s">
        <v>632</v>
      </c>
      <c r="CN93" s="51" t="s">
        <v>632</v>
      </c>
      <c r="CO93" s="51" t="s">
        <v>632</v>
      </c>
      <c r="CP93" s="51" t="s">
        <v>632</v>
      </c>
      <c r="CQ93" s="51" t="s">
        <v>632</v>
      </c>
      <c r="CR93" s="51" t="s">
        <v>696</v>
      </c>
      <c r="CS93" s="51" t="s">
        <v>632</v>
      </c>
      <c r="CT93" s="51"/>
      <c r="CU93" s="51"/>
      <c r="CV93" s="51"/>
      <c r="CW93" s="51"/>
      <c r="CX93" s="51" t="s">
        <v>632</v>
      </c>
      <c r="CZ93" s="174" t="str">
        <f t="shared" si="43"/>
        <v>Gestión de procesos</v>
      </c>
      <c r="DA93" s="282" t="str">
        <f t="shared" si="44"/>
        <v>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v>
      </c>
      <c r="DB93" s="282"/>
      <c r="DC93" s="282"/>
      <c r="DD93" s="282"/>
      <c r="DE93" s="282"/>
      <c r="DF93" s="282"/>
      <c r="DG93" s="282"/>
      <c r="DH93" s="174" t="str">
        <f t="shared" si="45"/>
        <v>Moderado</v>
      </c>
      <c r="DI93" s="174" t="str">
        <f t="shared" si="46"/>
        <v>Bajo</v>
      </c>
      <c r="DK93" s="170" t="e">
        <f>SUM(LEN(#REF!)-LEN(SUBSTITUTE(#REF!,"- Preventivo","")))/LEN("- Preventivo")</f>
        <v>#REF!</v>
      </c>
      <c r="DL93" s="170" t="e">
        <f t="shared" si="47"/>
        <v>#REF!</v>
      </c>
      <c r="DM93" s="170" t="e">
        <f>SUM(LEN(#REF!)-LEN(SUBSTITUTE(#REF!,"- Detectivo","")))/LEN("- Detectivo")</f>
        <v>#REF!</v>
      </c>
      <c r="DN93" s="170" t="e">
        <f t="shared" si="48"/>
        <v>#REF!</v>
      </c>
      <c r="DO93" s="170" t="e">
        <f>SUM(LEN(#REF!)-LEN(SUBSTITUTE(#REF!,"- Correctivo","")))/LEN("- Correctivo")</f>
        <v>#REF!</v>
      </c>
      <c r="DP93" s="170" t="e">
        <f t="shared" si="49"/>
        <v>#REF!</v>
      </c>
      <c r="DQ93" s="170" t="e">
        <f t="shared" si="57"/>
        <v>#REF!</v>
      </c>
      <c r="DR93" s="170" t="e">
        <f t="shared" si="50"/>
        <v>#REF!</v>
      </c>
      <c r="DS93" s="170" t="e">
        <f>SUM(LEN(#REF!)-LEN(SUBSTITUTE(#REF!,"- Documentado","")))/LEN("- Documentado")</f>
        <v>#REF!</v>
      </c>
      <c r="DT93" s="170" t="e">
        <f>SUM(LEN(#REF!)-LEN(SUBSTITUTE(#REF!,"- Documentado","")))/LEN("- Documentado")</f>
        <v>#REF!</v>
      </c>
      <c r="DU93" s="170" t="e">
        <f t="shared" si="51"/>
        <v>#REF!</v>
      </c>
      <c r="DV93" s="170" t="e">
        <f>SUM(LEN(#REF!)-LEN(SUBSTITUTE(#REF!,"- Continua","")))/LEN("- Continua")</f>
        <v>#REF!</v>
      </c>
      <c r="DW93" s="170" t="e">
        <f>SUM(LEN(#REF!)-LEN(SUBSTITUTE(#REF!,"- Continua","")))/LEN("- Continua")</f>
        <v>#REF!</v>
      </c>
      <c r="DX93" s="170" t="e">
        <f t="shared" si="52"/>
        <v>#REF!</v>
      </c>
      <c r="DY93" s="170" t="e">
        <f>SUM(LEN(#REF!)-LEN(SUBSTITUTE(#REF!,"- Con registro","")))/LEN("- Con registro")</f>
        <v>#REF!</v>
      </c>
      <c r="DZ93" s="170" t="e">
        <f>SUM(LEN(#REF!)-LEN(SUBSTITUTE(#REF!,"- Con registro","")))/LEN("- Con registro")</f>
        <v>#REF!</v>
      </c>
      <c r="EA93" s="170" t="e">
        <f t="shared" si="53"/>
        <v>#REF!</v>
      </c>
      <c r="EB93" s="173" t="e">
        <f t="shared" si="58"/>
        <v>#REF!</v>
      </c>
      <c r="EC93" s="173" t="e">
        <f t="shared" si="59"/>
        <v>#REF!</v>
      </c>
      <c r="ED93" s="215" t="e">
        <f t="shared" si="60"/>
        <v>#REF!</v>
      </c>
      <c r="EE93" s="283" t="e">
        <f t="shared" si="61"/>
        <v>#REF!</v>
      </c>
      <c r="EF93" s="283"/>
      <c r="EG93" s="283"/>
      <c r="EH93" s="283"/>
      <c r="EI93" s="283"/>
      <c r="EJ93" s="283"/>
      <c r="EK93" s="283"/>
      <c r="EL93" s="283"/>
      <c r="EM93" s="283"/>
      <c r="EN93" s="283"/>
      <c r="EP93" s="201">
        <f t="shared" si="62"/>
        <v>45253</v>
      </c>
      <c r="EQ93" s="202">
        <f t="shared" si="63"/>
        <v>45320</v>
      </c>
      <c r="ER93" s="170" t="str">
        <f t="shared" si="64"/>
        <v>Riesgos</v>
      </c>
      <c r="ES93" s="170" t="str">
        <f t="shared" si="54"/>
        <v>ID_-: Posibilidad de afectación reputacional por resultados no satisfactorios en el avance de la implementación del modelo de Gobierno Abierto de Bogotá en las entidades distritales, debido errores (fallas o deficiencias) en las orientaciones brindadas a las entidades, para la elaboración de guías, lineamientos y manuales que permitan la implementación de los pilares del modelo de gobierno abierto</v>
      </c>
      <c r="ET93" s="170" t="str">
        <f t="shared" si="55"/>
        <v>Ajuste en Identificación del riesgo
Análisis antes de controles
Establecimiento de controles
Evaluación de controles
Tratamiento del riesgo en el Mapa de riesgos de Gobierno Abierto y Relacionamiento con la Ciudadanía</v>
      </c>
      <c r="EU93" s="170" t="str">
        <f t="shared" si="56"/>
        <v>Solicitud de cambio realizada y aprobada por la Oficina Asesora de Planeación a través del Aplicativo DARUMA</v>
      </c>
    </row>
    <row r="94" spans="1:151" ht="399.95" customHeight="1" x14ac:dyDescent="0.2">
      <c r="A94" s="206" t="s">
        <v>590</v>
      </c>
      <c r="B94" s="185" t="s">
        <v>591</v>
      </c>
      <c r="C94" s="185" t="s">
        <v>592</v>
      </c>
      <c r="D94" s="206" t="s">
        <v>593</v>
      </c>
      <c r="E94" s="207" t="s">
        <v>38</v>
      </c>
      <c r="F94" s="185" t="s">
        <v>594</v>
      </c>
      <c r="G94" s="207" t="s">
        <v>782</v>
      </c>
      <c r="H94" s="207" t="s">
        <v>782</v>
      </c>
      <c r="I94" s="176" t="s">
        <v>500</v>
      </c>
      <c r="J94" s="206" t="s">
        <v>63</v>
      </c>
      <c r="K94" s="207" t="s">
        <v>338</v>
      </c>
      <c r="L94" s="185" t="s">
        <v>602</v>
      </c>
      <c r="M94" s="191" t="s">
        <v>1345</v>
      </c>
      <c r="N94" s="185" t="s">
        <v>501</v>
      </c>
      <c r="O94" s="185" t="s">
        <v>1346</v>
      </c>
      <c r="P94" s="185" t="s">
        <v>497</v>
      </c>
      <c r="Q94" s="185" t="s">
        <v>1347</v>
      </c>
      <c r="R94" s="185" t="s">
        <v>946</v>
      </c>
      <c r="S94" s="185" t="s">
        <v>599</v>
      </c>
      <c r="T94" s="185" t="s">
        <v>1348</v>
      </c>
      <c r="U94" s="208" t="s">
        <v>316</v>
      </c>
      <c r="V94" s="209">
        <v>0.2</v>
      </c>
      <c r="W94" s="208" t="s">
        <v>77</v>
      </c>
      <c r="X94" s="209">
        <v>0.8</v>
      </c>
      <c r="Y94" s="66" t="s">
        <v>272</v>
      </c>
      <c r="Z94" s="185" t="s">
        <v>388</v>
      </c>
      <c r="AA94" s="208" t="s">
        <v>316</v>
      </c>
      <c r="AB94" s="213">
        <v>1.210104E-2</v>
      </c>
      <c r="AC94" s="208" t="s">
        <v>77</v>
      </c>
      <c r="AD94" s="213">
        <v>0.8</v>
      </c>
      <c r="AE94" s="66" t="s">
        <v>272</v>
      </c>
      <c r="AF94" s="185" t="s">
        <v>1407</v>
      </c>
      <c r="AG94" s="206" t="s">
        <v>340</v>
      </c>
      <c r="AH94" s="185" t="s">
        <v>1349</v>
      </c>
      <c r="AI94" s="185" t="s">
        <v>1350</v>
      </c>
      <c r="AJ94" s="185" t="s">
        <v>782</v>
      </c>
      <c r="AK94" s="185" t="s">
        <v>782</v>
      </c>
      <c r="AL94" s="185" t="s">
        <v>1351</v>
      </c>
      <c r="AM94" s="185" t="s">
        <v>1352</v>
      </c>
      <c r="AN94" s="185" t="s">
        <v>1353</v>
      </c>
      <c r="AO94" s="185" t="s">
        <v>1354</v>
      </c>
      <c r="AP94" s="185" t="s">
        <v>1355</v>
      </c>
      <c r="AQ94" s="186">
        <v>45261</v>
      </c>
      <c r="AR94" s="187" t="s">
        <v>1356</v>
      </c>
      <c r="AS94" s="188" t="s">
        <v>1357</v>
      </c>
      <c r="AT94" s="189"/>
      <c r="AU94" s="190"/>
      <c r="AV94" s="191"/>
      <c r="AW94" s="189"/>
      <c r="AX94" s="187"/>
      <c r="AY94" s="188"/>
      <c r="AZ94" s="189"/>
      <c r="BA94" s="190"/>
      <c r="BB94" s="191"/>
      <c r="BC94" s="189"/>
      <c r="BD94" s="187"/>
      <c r="BE94" s="188"/>
      <c r="BF94" s="189"/>
      <c r="BG94" s="190"/>
      <c r="BH94" s="191"/>
      <c r="BI94" s="189"/>
      <c r="BJ94" s="187"/>
      <c r="BK94" s="188"/>
      <c r="BL94" s="189"/>
      <c r="BM94" s="190"/>
      <c r="BN94" s="191"/>
      <c r="BO94" s="189"/>
      <c r="BP94" s="187"/>
      <c r="BQ94" s="188"/>
      <c r="BR94" s="189"/>
      <c r="BS94" s="190"/>
      <c r="BT94" s="191"/>
      <c r="BU94" s="189"/>
      <c r="BV94" s="187"/>
      <c r="BW94" s="188"/>
      <c r="BX94" s="189"/>
      <c r="BY94" s="190"/>
      <c r="BZ94" s="192"/>
      <c r="CA94" s="2">
        <f t="shared" si="42"/>
        <v>33</v>
      </c>
      <c r="CB94" s="51" t="s">
        <v>720</v>
      </c>
      <c r="CC94" s="51" t="s">
        <v>721</v>
      </c>
      <c r="CD94" s="51" t="s">
        <v>622</v>
      </c>
      <c r="CE94" s="51" t="s">
        <v>607</v>
      </c>
      <c r="CF94" s="51" t="s">
        <v>605</v>
      </c>
      <c r="CG94" s="51" t="s">
        <v>605</v>
      </c>
      <c r="CH94" s="51" t="s">
        <v>627</v>
      </c>
      <c r="CI94" s="51" t="s">
        <v>605</v>
      </c>
      <c r="CJ94" s="51" t="s">
        <v>632</v>
      </c>
      <c r="CK94" s="51"/>
      <c r="CL94" s="51" t="s">
        <v>632</v>
      </c>
      <c r="CM94" s="51" t="s">
        <v>639</v>
      </c>
      <c r="CN94" s="51" t="s">
        <v>632</v>
      </c>
      <c r="CO94" s="51" t="s">
        <v>632</v>
      </c>
      <c r="CP94" s="51" t="s">
        <v>632</v>
      </c>
      <c r="CQ94" s="51" t="s">
        <v>632</v>
      </c>
      <c r="CR94" s="51" t="s">
        <v>697</v>
      </c>
      <c r="CS94" s="51" t="s">
        <v>632</v>
      </c>
      <c r="CT94" s="51" t="s">
        <v>632</v>
      </c>
      <c r="CU94" s="51" t="s">
        <v>632</v>
      </c>
      <c r="CV94" s="51" t="s">
        <v>632</v>
      </c>
      <c r="CW94" s="51" t="s">
        <v>632</v>
      </c>
      <c r="CX94" s="51" t="s">
        <v>632</v>
      </c>
      <c r="CZ94" s="174" t="str">
        <f t="shared" si="43"/>
        <v>Corrupción</v>
      </c>
      <c r="DA94" s="282" t="str">
        <f t="shared" si="44"/>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DB94" s="282"/>
      <c r="DC94" s="282"/>
      <c r="DD94" s="282"/>
      <c r="DE94" s="282"/>
      <c r="DF94" s="282"/>
      <c r="DG94" s="282"/>
      <c r="DH94" s="174" t="str">
        <f t="shared" si="45"/>
        <v>Alto</v>
      </c>
      <c r="DI94" s="174" t="str">
        <f t="shared" si="46"/>
        <v>Alto</v>
      </c>
      <c r="DK94" s="170" t="e">
        <f>SUM(LEN(#REF!)-LEN(SUBSTITUTE(#REF!,"- Preventivo","")))/LEN("- Preventivo")</f>
        <v>#REF!</v>
      </c>
      <c r="DL94" s="170" t="e">
        <f t="shared" si="47"/>
        <v>#REF!</v>
      </c>
      <c r="DM94" s="170" t="e">
        <f>SUM(LEN(#REF!)-LEN(SUBSTITUTE(#REF!,"- Detectivo","")))/LEN("- Detectivo")</f>
        <v>#REF!</v>
      </c>
      <c r="DN94" s="170" t="e">
        <f t="shared" si="48"/>
        <v>#REF!</v>
      </c>
      <c r="DO94" s="170" t="e">
        <f>SUM(LEN(#REF!)-LEN(SUBSTITUTE(#REF!,"- Correctivo","")))/LEN("- Correctivo")</f>
        <v>#REF!</v>
      </c>
      <c r="DP94" s="170" t="e">
        <f t="shared" si="49"/>
        <v>#REF!</v>
      </c>
      <c r="DQ94" s="170" t="e">
        <f t="shared" si="57"/>
        <v>#REF!</v>
      </c>
      <c r="DR94" s="170" t="e">
        <f t="shared" si="50"/>
        <v>#REF!</v>
      </c>
      <c r="DS94" s="170" t="e">
        <f>SUM(LEN(#REF!)-LEN(SUBSTITUTE(#REF!,"- Documentado","")))/LEN("- Documentado")</f>
        <v>#REF!</v>
      </c>
      <c r="DT94" s="170" t="e">
        <f>SUM(LEN(#REF!)-LEN(SUBSTITUTE(#REF!,"- Documentado","")))/LEN("- Documentado")</f>
        <v>#REF!</v>
      </c>
      <c r="DU94" s="170" t="e">
        <f t="shared" si="51"/>
        <v>#REF!</v>
      </c>
      <c r="DV94" s="170" t="e">
        <f>SUM(LEN(#REF!)-LEN(SUBSTITUTE(#REF!,"- Continua","")))/LEN("- Continua")</f>
        <v>#REF!</v>
      </c>
      <c r="DW94" s="170" t="e">
        <f>SUM(LEN(#REF!)-LEN(SUBSTITUTE(#REF!,"- Continua","")))/LEN("- Continua")</f>
        <v>#REF!</v>
      </c>
      <c r="DX94" s="170" t="e">
        <f t="shared" si="52"/>
        <v>#REF!</v>
      </c>
      <c r="DY94" s="170" t="e">
        <f>SUM(LEN(#REF!)-LEN(SUBSTITUTE(#REF!,"- Con registro","")))/LEN("- Con registro")</f>
        <v>#REF!</v>
      </c>
      <c r="DZ94" s="170" t="e">
        <f>SUM(LEN(#REF!)-LEN(SUBSTITUTE(#REF!,"- Con registro","")))/LEN("- Con registro")</f>
        <v>#REF!</v>
      </c>
      <c r="EA94" s="170" t="e">
        <f t="shared" si="53"/>
        <v>#REF!</v>
      </c>
      <c r="EB94" s="173" t="e">
        <f t="shared" si="58"/>
        <v>#REF!</v>
      </c>
      <c r="EC94" s="173" t="e">
        <f t="shared" si="59"/>
        <v>#REF!</v>
      </c>
      <c r="ED94" s="215" t="e">
        <f t="shared" si="60"/>
        <v>#REF!</v>
      </c>
      <c r="EE94" s="283" t="e">
        <f t="shared" si="61"/>
        <v>#REF!</v>
      </c>
      <c r="EF94" s="283"/>
      <c r="EG94" s="283"/>
      <c r="EH94" s="283"/>
      <c r="EI94" s="283"/>
      <c r="EJ94" s="283"/>
      <c r="EK94" s="283"/>
      <c r="EL94" s="283"/>
      <c r="EM94" s="283"/>
      <c r="EN94" s="283"/>
      <c r="EP94" s="201">
        <f t="shared" si="62"/>
        <v>45261</v>
      </c>
      <c r="EQ94" s="202">
        <f t="shared" si="63"/>
        <v>45320</v>
      </c>
      <c r="ER94" s="170" t="str">
        <f t="shared" si="64"/>
        <v>Riesgos</v>
      </c>
      <c r="ES94" s="170" t="str">
        <f t="shared" si="54"/>
        <v>ID_-: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v>
      </c>
      <c r="ET94" s="170" t="str">
        <f t="shared" si="55"/>
        <v>Ajuste en Identificación del riesgo
Análisis antes de controles
Establecimiento de controles
Tratamiento del riesgo en el Mapa de riesgos de Paz, Víctimas y Reconciliación</v>
      </c>
      <c r="EU94" s="170" t="str">
        <f t="shared" si="56"/>
        <v>Solicitud de cambio realizada y aprobada por la Oficina Alta Consejería de Paz, Víctimas y Reconciliación a través del Aplicativo DARUMA</v>
      </c>
    </row>
    <row r="95" spans="1:151" ht="399.95" customHeight="1" x14ac:dyDescent="0.2">
      <c r="A95" s="206" t="s">
        <v>590</v>
      </c>
      <c r="B95" s="185" t="s">
        <v>591</v>
      </c>
      <c r="C95" s="185" t="s">
        <v>592</v>
      </c>
      <c r="D95" s="206" t="s">
        <v>593</v>
      </c>
      <c r="E95" s="207" t="s">
        <v>38</v>
      </c>
      <c r="F95" s="185" t="s">
        <v>796</v>
      </c>
      <c r="G95" s="207" t="s">
        <v>782</v>
      </c>
      <c r="H95" s="207" t="s">
        <v>782</v>
      </c>
      <c r="I95" s="176" t="s">
        <v>496</v>
      </c>
      <c r="J95" s="206" t="s">
        <v>35</v>
      </c>
      <c r="K95" s="207" t="s">
        <v>341</v>
      </c>
      <c r="L95" s="185" t="s">
        <v>602</v>
      </c>
      <c r="M95" s="191" t="s">
        <v>1358</v>
      </c>
      <c r="N95" s="185" t="s">
        <v>1359</v>
      </c>
      <c r="O95" s="185" t="s">
        <v>1360</v>
      </c>
      <c r="P95" s="185" t="s">
        <v>497</v>
      </c>
      <c r="Q95" s="185" t="s">
        <v>1347</v>
      </c>
      <c r="R95" s="185" t="s">
        <v>339</v>
      </c>
      <c r="S95" s="185" t="s">
        <v>599</v>
      </c>
      <c r="T95" s="185" t="s">
        <v>1348</v>
      </c>
      <c r="U95" s="208" t="s">
        <v>319</v>
      </c>
      <c r="V95" s="209">
        <v>1</v>
      </c>
      <c r="W95" s="208" t="s">
        <v>121</v>
      </c>
      <c r="X95" s="209">
        <v>0.4</v>
      </c>
      <c r="Y95" s="66" t="s">
        <v>272</v>
      </c>
      <c r="Z95" s="185" t="s">
        <v>1361</v>
      </c>
      <c r="AA95" s="208" t="s">
        <v>316</v>
      </c>
      <c r="AB95" s="213">
        <v>6.0505200000000009E-2</v>
      </c>
      <c r="AC95" s="208" t="s">
        <v>315</v>
      </c>
      <c r="AD95" s="213">
        <v>0.16875000000000001</v>
      </c>
      <c r="AE95" s="66" t="s">
        <v>271</v>
      </c>
      <c r="AF95" s="185" t="s">
        <v>423</v>
      </c>
      <c r="AG95" s="206" t="s">
        <v>335</v>
      </c>
      <c r="AH95" s="185" t="s">
        <v>822</v>
      </c>
      <c r="AI95" s="185" t="s">
        <v>822</v>
      </c>
      <c r="AJ95" s="185" t="s">
        <v>782</v>
      </c>
      <c r="AK95" s="185" t="s">
        <v>782</v>
      </c>
      <c r="AL95" s="185" t="s">
        <v>822</v>
      </c>
      <c r="AM95" s="185" t="s">
        <v>822</v>
      </c>
      <c r="AN95" s="185" t="s">
        <v>1362</v>
      </c>
      <c r="AO95" s="185" t="s">
        <v>1363</v>
      </c>
      <c r="AP95" s="185" t="s">
        <v>1364</v>
      </c>
      <c r="AQ95" s="186">
        <v>45261</v>
      </c>
      <c r="AR95" s="187" t="s">
        <v>897</v>
      </c>
      <c r="AS95" s="188" t="s">
        <v>1365</v>
      </c>
      <c r="AT95" s="189"/>
      <c r="AU95" s="190"/>
      <c r="AV95" s="191"/>
      <c r="AW95" s="189"/>
      <c r="AX95" s="187"/>
      <c r="AY95" s="188"/>
      <c r="AZ95" s="189"/>
      <c r="BA95" s="190"/>
      <c r="BB95" s="191"/>
      <c r="BC95" s="189"/>
      <c r="BD95" s="187"/>
      <c r="BE95" s="188"/>
      <c r="BF95" s="189"/>
      <c r="BG95" s="190"/>
      <c r="BH95" s="191"/>
      <c r="BI95" s="189"/>
      <c r="BJ95" s="187"/>
      <c r="BK95" s="188"/>
      <c r="BL95" s="189"/>
      <c r="BM95" s="190"/>
      <c r="BN95" s="191"/>
      <c r="BO95" s="189"/>
      <c r="BP95" s="187"/>
      <c r="BQ95" s="188"/>
      <c r="BR95" s="189"/>
      <c r="BS95" s="190"/>
      <c r="BT95" s="191"/>
      <c r="BU95" s="189"/>
      <c r="BV95" s="187"/>
      <c r="BW95" s="188"/>
      <c r="BX95" s="189"/>
      <c r="BY95" s="190"/>
      <c r="BZ95" s="192"/>
      <c r="CA95" s="2">
        <f t="shared" si="42"/>
        <v>33</v>
      </c>
      <c r="CB95" s="51" t="s">
        <v>720</v>
      </c>
      <c r="CC95" s="51" t="s">
        <v>721</v>
      </c>
      <c r="CD95" s="51" t="s">
        <v>622</v>
      </c>
      <c r="CE95" s="51" t="s">
        <v>607</v>
      </c>
      <c r="CF95" s="51" t="s">
        <v>605</v>
      </c>
      <c r="CG95" s="51" t="s">
        <v>605</v>
      </c>
      <c r="CH95" s="51" t="s">
        <v>627</v>
      </c>
      <c r="CI95" s="51" t="s">
        <v>605</v>
      </c>
      <c r="CJ95" s="51" t="s">
        <v>632</v>
      </c>
      <c r="CK95" s="51"/>
      <c r="CL95" s="51" t="s">
        <v>632</v>
      </c>
      <c r="CM95" s="51" t="s">
        <v>632</v>
      </c>
      <c r="CN95" s="51" t="s">
        <v>632</v>
      </c>
      <c r="CO95" s="51" t="s">
        <v>632</v>
      </c>
      <c r="CP95" s="51" t="s">
        <v>632</v>
      </c>
      <c r="CQ95" s="51" t="s">
        <v>632</v>
      </c>
      <c r="CR95" s="51" t="s">
        <v>697</v>
      </c>
      <c r="CS95" s="51" t="s">
        <v>632</v>
      </c>
      <c r="CT95" s="51" t="s">
        <v>632</v>
      </c>
      <c r="CU95" s="51" t="s">
        <v>632</v>
      </c>
      <c r="CV95" s="51" t="s">
        <v>632</v>
      </c>
      <c r="CW95" s="51" t="s">
        <v>632</v>
      </c>
      <c r="CX95" s="51" t="s">
        <v>632</v>
      </c>
      <c r="CZ95" s="174" t="str">
        <f t="shared" si="43"/>
        <v>Gestión de procesos</v>
      </c>
      <c r="DA95" s="282" t="str">
        <f t="shared" si="44"/>
        <v>Posibilidad de afectación económica (o presupuestal) por sanción de un ente de control, debido a fallas o deficiencias en el otorgamiento de la Atención o Ayuda Humanitaria Inmediata</v>
      </c>
      <c r="DB95" s="282"/>
      <c r="DC95" s="282"/>
      <c r="DD95" s="282"/>
      <c r="DE95" s="282"/>
      <c r="DF95" s="282"/>
      <c r="DG95" s="282"/>
      <c r="DH95" s="174" t="str">
        <f t="shared" si="45"/>
        <v>Alto</v>
      </c>
      <c r="DI95" s="174" t="str">
        <f t="shared" si="46"/>
        <v>Bajo</v>
      </c>
      <c r="DK95" s="170" t="e">
        <f>SUM(LEN(#REF!)-LEN(SUBSTITUTE(#REF!,"- Preventivo","")))/LEN("- Preventivo")</f>
        <v>#REF!</v>
      </c>
      <c r="DL95" s="170" t="e">
        <f t="shared" si="47"/>
        <v>#REF!</v>
      </c>
      <c r="DM95" s="170" t="e">
        <f>SUM(LEN(#REF!)-LEN(SUBSTITUTE(#REF!,"- Detectivo","")))/LEN("- Detectivo")</f>
        <v>#REF!</v>
      </c>
      <c r="DN95" s="170" t="e">
        <f t="shared" si="48"/>
        <v>#REF!</v>
      </c>
      <c r="DO95" s="170" t="e">
        <f>SUM(LEN(#REF!)-LEN(SUBSTITUTE(#REF!,"- Correctivo","")))/LEN("- Correctivo")</f>
        <v>#REF!</v>
      </c>
      <c r="DP95" s="170" t="e">
        <f t="shared" si="49"/>
        <v>#REF!</v>
      </c>
      <c r="DQ95" s="170" t="e">
        <f t="shared" si="57"/>
        <v>#REF!</v>
      </c>
      <c r="DR95" s="170" t="e">
        <f t="shared" si="50"/>
        <v>#REF!</v>
      </c>
      <c r="DS95" s="170" t="e">
        <f>SUM(LEN(#REF!)-LEN(SUBSTITUTE(#REF!,"- Documentado","")))/LEN("- Documentado")</f>
        <v>#REF!</v>
      </c>
      <c r="DT95" s="170" t="e">
        <f>SUM(LEN(#REF!)-LEN(SUBSTITUTE(#REF!,"- Documentado","")))/LEN("- Documentado")</f>
        <v>#REF!</v>
      </c>
      <c r="DU95" s="170" t="e">
        <f t="shared" si="51"/>
        <v>#REF!</v>
      </c>
      <c r="DV95" s="170" t="e">
        <f>SUM(LEN(#REF!)-LEN(SUBSTITUTE(#REF!,"- Continua","")))/LEN("- Continua")</f>
        <v>#REF!</v>
      </c>
      <c r="DW95" s="170" t="e">
        <f>SUM(LEN(#REF!)-LEN(SUBSTITUTE(#REF!,"- Continua","")))/LEN("- Continua")</f>
        <v>#REF!</v>
      </c>
      <c r="DX95" s="170" t="e">
        <f t="shared" si="52"/>
        <v>#REF!</v>
      </c>
      <c r="DY95" s="170" t="e">
        <f>SUM(LEN(#REF!)-LEN(SUBSTITUTE(#REF!,"- Con registro","")))/LEN("- Con registro")</f>
        <v>#REF!</v>
      </c>
      <c r="DZ95" s="170" t="e">
        <f>SUM(LEN(#REF!)-LEN(SUBSTITUTE(#REF!,"- Con registro","")))/LEN("- Con registro")</f>
        <v>#REF!</v>
      </c>
      <c r="EA95" s="170" t="e">
        <f t="shared" si="53"/>
        <v>#REF!</v>
      </c>
      <c r="EB95" s="173" t="e">
        <f t="shared" si="58"/>
        <v>#REF!</v>
      </c>
      <c r="EC95" s="173" t="e">
        <f t="shared" si="59"/>
        <v>#REF!</v>
      </c>
      <c r="ED95" s="215" t="e">
        <f t="shared" si="60"/>
        <v>#REF!</v>
      </c>
      <c r="EE95" s="283" t="e">
        <f t="shared" si="61"/>
        <v>#REF!</v>
      </c>
      <c r="EF95" s="283"/>
      <c r="EG95" s="283"/>
      <c r="EH95" s="283"/>
      <c r="EI95" s="283"/>
      <c r="EJ95" s="283"/>
      <c r="EK95" s="283"/>
      <c r="EL95" s="283"/>
      <c r="EM95" s="283"/>
      <c r="EN95" s="283"/>
      <c r="EP95" s="201">
        <f t="shared" si="62"/>
        <v>45261</v>
      </c>
      <c r="EQ95" s="202">
        <f t="shared" si="63"/>
        <v>45320</v>
      </c>
      <c r="ER95" s="170" t="str">
        <f t="shared" si="64"/>
        <v>Riesgos</v>
      </c>
      <c r="ES95" s="170" t="str">
        <f t="shared" si="54"/>
        <v>ID_-: Posibilidad de afectación económica (o presupuestal) por sanción de un ente de control, debido a fallas o deficiencias en el otorgamiento de la Atención o Ayuda Humanitaria Inmediata</v>
      </c>
      <c r="ET95" s="170" t="str">
        <f t="shared" si="55"/>
        <v>Ajuste en Identificación del riesgo
Análisis antes de controles
Establecimiento de controles
 en el Mapa de riesgos de Paz, Víctimas y Reconciliación</v>
      </c>
      <c r="EU95" s="170" t="str">
        <f t="shared" si="56"/>
        <v>Solicitud de cambio realizada y aprobada por la Oficina Alta Consejería de Paz, Víctimas y Reconciliación a través del Aplicativo DARUMA</v>
      </c>
    </row>
    <row r="96" spans="1:151" ht="399.95" customHeight="1" x14ac:dyDescent="0.2">
      <c r="A96" s="206" t="s">
        <v>590</v>
      </c>
      <c r="B96" s="185" t="s">
        <v>591</v>
      </c>
      <c r="C96" s="185" t="s">
        <v>592</v>
      </c>
      <c r="D96" s="206" t="s">
        <v>593</v>
      </c>
      <c r="E96" s="207" t="s">
        <v>38</v>
      </c>
      <c r="F96" s="185" t="s">
        <v>1366</v>
      </c>
      <c r="G96" s="207" t="s">
        <v>782</v>
      </c>
      <c r="H96" s="207" t="s">
        <v>782</v>
      </c>
      <c r="I96" s="176" t="s">
        <v>1367</v>
      </c>
      <c r="J96" s="206" t="s">
        <v>35</v>
      </c>
      <c r="K96" s="207" t="s">
        <v>341</v>
      </c>
      <c r="L96" s="185" t="s">
        <v>602</v>
      </c>
      <c r="M96" s="191" t="s">
        <v>1368</v>
      </c>
      <c r="N96" s="185" t="s">
        <v>498</v>
      </c>
      <c r="O96" s="185" t="s">
        <v>499</v>
      </c>
      <c r="P96" s="185" t="s">
        <v>497</v>
      </c>
      <c r="Q96" s="185" t="s">
        <v>332</v>
      </c>
      <c r="R96" s="185" t="s">
        <v>339</v>
      </c>
      <c r="S96" s="185" t="s">
        <v>599</v>
      </c>
      <c r="T96" s="185" t="s">
        <v>1348</v>
      </c>
      <c r="U96" s="208" t="s">
        <v>314</v>
      </c>
      <c r="V96" s="209">
        <v>0.4</v>
      </c>
      <c r="W96" s="208" t="s">
        <v>101</v>
      </c>
      <c r="X96" s="209">
        <v>0.6</v>
      </c>
      <c r="Y96" s="66" t="s">
        <v>84</v>
      </c>
      <c r="Z96" s="185" t="s">
        <v>1369</v>
      </c>
      <c r="AA96" s="208" t="s">
        <v>316</v>
      </c>
      <c r="AB96" s="213">
        <v>0.16799999999999998</v>
      </c>
      <c r="AC96" s="208" t="s">
        <v>121</v>
      </c>
      <c r="AD96" s="213">
        <v>0.25312499999999999</v>
      </c>
      <c r="AE96" s="66" t="s">
        <v>271</v>
      </c>
      <c r="AF96" s="185" t="s">
        <v>1370</v>
      </c>
      <c r="AG96" s="206" t="s">
        <v>335</v>
      </c>
      <c r="AH96" s="210" t="s">
        <v>822</v>
      </c>
      <c r="AI96" s="210" t="s">
        <v>822</v>
      </c>
      <c r="AJ96" s="210" t="s">
        <v>782</v>
      </c>
      <c r="AK96" s="210" t="s">
        <v>782</v>
      </c>
      <c r="AL96" s="210" t="s">
        <v>822</v>
      </c>
      <c r="AM96" s="210" t="s">
        <v>822</v>
      </c>
      <c r="AN96" s="185" t="s">
        <v>1371</v>
      </c>
      <c r="AO96" s="185" t="s">
        <v>1372</v>
      </c>
      <c r="AP96" s="185" t="s">
        <v>1373</v>
      </c>
      <c r="AQ96" s="186">
        <v>45261</v>
      </c>
      <c r="AR96" s="187" t="s">
        <v>337</v>
      </c>
      <c r="AS96" s="188" t="s">
        <v>1374</v>
      </c>
      <c r="AT96" s="189"/>
      <c r="AU96" s="190"/>
      <c r="AV96" s="191"/>
      <c r="AW96" s="189"/>
      <c r="AX96" s="187"/>
      <c r="AY96" s="188"/>
      <c r="AZ96" s="189"/>
      <c r="BA96" s="190"/>
      <c r="BB96" s="191"/>
      <c r="BC96" s="189"/>
      <c r="BD96" s="187"/>
      <c r="BE96" s="188"/>
      <c r="BF96" s="189"/>
      <c r="BG96" s="190"/>
      <c r="BH96" s="191"/>
      <c r="BI96" s="189"/>
      <c r="BJ96" s="187"/>
      <c r="BK96" s="188"/>
      <c r="BL96" s="189"/>
      <c r="BM96" s="190"/>
      <c r="BN96" s="191"/>
      <c r="BO96" s="189"/>
      <c r="BP96" s="187"/>
      <c r="BQ96" s="188"/>
      <c r="BR96" s="189"/>
      <c r="BS96" s="190"/>
      <c r="BT96" s="191"/>
      <c r="BU96" s="189"/>
      <c r="BV96" s="187"/>
      <c r="BW96" s="188"/>
      <c r="BX96" s="189"/>
      <c r="BY96" s="190"/>
      <c r="BZ96" s="192"/>
      <c r="CA96" s="2">
        <f t="shared" si="42"/>
        <v>33</v>
      </c>
      <c r="CB96" s="51" t="s">
        <v>720</v>
      </c>
      <c r="CC96" s="51" t="s">
        <v>721</v>
      </c>
      <c r="CD96" s="51" t="s">
        <v>622</v>
      </c>
      <c r="CE96" s="51" t="s">
        <v>607</v>
      </c>
      <c r="CF96" s="51" t="s">
        <v>605</v>
      </c>
      <c r="CG96" s="51" t="s">
        <v>605</v>
      </c>
      <c r="CH96" s="51" t="s">
        <v>627</v>
      </c>
      <c r="CI96" s="51" t="s">
        <v>605</v>
      </c>
      <c r="CJ96" s="51" t="s">
        <v>632</v>
      </c>
      <c r="CK96" s="51"/>
      <c r="CL96" s="51" t="s">
        <v>632</v>
      </c>
      <c r="CM96" s="51" t="s">
        <v>638</v>
      </c>
      <c r="CN96" s="51" t="s">
        <v>632</v>
      </c>
      <c r="CO96" s="51" t="s">
        <v>632</v>
      </c>
      <c r="CP96" s="51" t="s">
        <v>632</v>
      </c>
      <c r="CQ96" s="51" t="s">
        <v>632</v>
      </c>
      <c r="CR96" s="51" t="s">
        <v>698</v>
      </c>
      <c r="CS96" s="51" t="s">
        <v>632</v>
      </c>
      <c r="CT96" s="51" t="s">
        <v>632</v>
      </c>
      <c r="CU96" s="51" t="s">
        <v>632</v>
      </c>
      <c r="CV96" s="51" t="s">
        <v>632</v>
      </c>
      <c r="CW96" s="51" t="s">
        <v>632</v>
      </c>
      <c r="CX96" s="51" t="s">
        <v>632</v>
      </c>
      <c r="CZ96" s="174" t="str">
        <f t="shared" si="43"/>
        <v>Gestión de procesos</v>
      </c>
      <c r="DA96" s="282" t="str">
        <f t="shared" si="44"/>
        <v>Posibilidad de afectación reputacional por bajo nivel de implementación de la Política Pública de Víctimas en el Distrito Capital, debido a deficiencias en el seguimiento a la implementación del Plan de Acción Distrital a través del SDARIV</v>
      </c>
      <c r="DB96" s="282"/>
      <c r="DC96" s="282"/>
      <c r="DD96" s="282"/>
      <c r="DE96" s="282"/>
      <c r="DF96" s="282"/>
      <c r="DG96" s="282"/>
      <c r="DH96" s="174" t="str">
        <f t="shared" si="45"/>
        <v>Moderado</v>
      </c>
      <c r="DI96" s="174" t="str">
        <f t="shared" si="46"/>
        <v>Bajo</v>
      </c>
      <c r="DK96" s="170" t="e">
        <f>SUM(LEN(#REF!)-LEN(SUBSTITUTE(#REF!,"- Preventivo","")))/LEN("- Preventivo")</f>
        <v>#REF!</v>
      </c>
      <c r="DL96" s="170" t="e">
        <f t="shared" si="47"/>
        <v>#REF!</v>
      </c>
      <c r="DM96" s="170" t="e">
        <f>SUM(LEN(#REF!)-LEN(SUBSTITUTE(#REF!,"- Detectivo","")))/LEN("- Detectivo")</f>
        <v>#REF!</v>
      </c>
      <c r="DN96" s="170" t="e">
        <f t="shared" si="48"/>
        <v>#REF!</v>
      </c>
      <c r="DO96" s="170" t="e">
        <f>SUM(LEN(#REF!)-LEN(SUBSTITUTE(#REF!,"- Correctivo","")))/LEN("- Correctivo")</f>
        <v>#REF!</v>
      </c>
      <c r="DP96" s="170" t="e">
        <f t="shared" si="49"/>
        <v>#REF!</v>
      </c>
      <c r="DQ96" s="170" t="e">
        <f t="shared" si="57"/>
        <v>#REF!</v>
      </c>
      <c r="DR96" s="170" t="e">
        <f t="shared" si="50"/>
        <v>#REF!</v>
      </c>
      <c r="DS96" s="170" t="e">
        <f>SUM(LEN(#REF!)-LEN(SUBSTITUTE(#REF!,"- Documentado","")))/LEN("- Documentado")</f>
        <v>#REF!</v>
      </c>
      <c r="DT96" s="170" t="e">
        <f>SUM(LEN(#REF!)-LEN(SUBSTITUTE(#REF!,"- Documentado","")))/LEN("- Documentado")</f>
        <v>#REF!</v>
      </c>
      <c r="DU96" s="170" t="e">
        <f t="shared" si="51"/>
        <v>#REF!</v>
      </c>
      <c r="DV96" s="170" t="e">
        <f>SUM(LEN(#REF!)-LEN(SUBSTITUTE(#REF!,"- Continua","")))/LEN("- Continua")</f>
        <v>#REF!</v>
      </c>
      <c r="DW96" s="170" t="e">
        <f>SUM(LEN(#REF!)-LEN(SUBSTITUTE(#REF!,"- Continua","")))/LEN("- Continua")</f>
        <v>#REF!</v>
      </c>
      <c r="DX96" s="170" t="e">
        <f t="shared" si="52"/>
        <v>#REF!</v>
      </c>
      <c r="DY96" s="170" t="e">
        <f>SUM(LEN(#REF!)-LEN(SUBSTITUTE(#REF!,"- Con registro","")))/LEN("- Con registro")</f>
        <v>#REF!</v>
      </c>
      <c r="DZ96" s="170" t="e">
        <f>SUM(LEN(#REF!)-LEN(SUBSTITUTE(#REF!,"- Con registro","")))/LEN("- Con registro")</f>
        <v>#REF!</v>
      </c>
      <c r="EA96" s="170" t="e">
        <f t="shared" si="53"/>
        <v>#REF!</v>
      </c>
      <c r="EB96" s="173" t="e">
        <f t="shared" si="58"/>
        <v>#REF!</v>
      </c>
      <c r="EC96" s="173" t="e">
        <f t="shared" si="59"/>
        <v>#REF!</v>
      </c>
      <c r="ED96" s="215" t="e">
        <f t="shared" si="60"/>
        <v>#REF!</v>
      </c>
      <c r="EE96" s="283" t="e">
        <f t="shared" si="61"/>
        <v>#REF!</v>
      </c>
      <c r="EF96" s="283"/>
      <c r="EG96" s="283"/>
      <c r="EH96" s="283"/>
      <c r="EI96" s="283"/>
      <c r="EJ96" s="283"/>
      <c r="EK96" s="283"/>
      <c r="EL96" s="283"/>
      <c r="EM96" s="283"/>
      <c r="EN96" s="283"/>
      <c r="EP96" s="201">
        <f t="shared" si="62"/>
        <v>45261</v>
      </c>
      <c r="EQ96" s="202">
        <f t="shared" si="63"/>
        <v>45320</v>
      </c>
      <c r="ER96" s="170" t="str">
        <f t="shared" si="64"/>
        <v>Riesgos</v>
      </c>
      <c r="ES96" s="170" t="str">
        <f t="shared" si="54"/>
        <v>ID_-: Posibilidad de afectación reputacional por bajo nivel de implementación de la Política Pública de Víctimas en el Distrito Capital, debido a deficiencias en el seguimiento a la implementación del Plan de Acción Distrital a través del SDARIV</v>
      </c>
      <c r="ET96" s="170" t="str">
        <f t="shared" si="55"/>
        <v>Ajuste en Identificación del riesgo
 en el Mapa de riesgos de Paz, Víctimas y Reconciliación</v>
      </c>
      <c r="EU96" s="170" t="str">
        <f t="shared" si="56"/>
        <v>Solicitud de cambio realizada y aprobada por la Oficina Alta Consejería de Paz, Víctimas y Reconciliación a través del Aplicativo DARUMA</v>
      </c>
    </row>
    <row r="97" spans="1:151" ht="399.95" customHeight="1" x14ac:dyDescent="0.2">
      <c r="A97" s="206" t="s">
        <v>281</v>
      </c>
      <c r="B97" s="185" t="s">
        <v>502</v>
      </c>
      <c r="C97" s="185" t="s">
        <v>503</v>
      </c>
      <c r="D97" s="206" t="s">
        <v>504</v>
      </c>
      <c r="E97" s="207" t="s">
        <v>505</v>
      </c>
      <c r="F97" s="185" t="s">
        <v>1375</v>
      </c>
      <c r="G97" s="207" t="s">
        <v>782</v>
      </c>
      <c r="H97" s="207" t="s">
        <v>782</v>
      </c>
      <c r="I97" s="176" t="s">
        <v>1376</v>
      </c>
      <c r="J97" s="206" t="s">
        <v>282</v>
      </c>
      <c r="K97" s="207" t="s">
        <v>506</v>
      </c>
      <c r="L97" s="185" t="s">
        <v>284</v>
      </c>
      <c r="M97" s="212" t="s">
        <v>1377</v>
      </c>
      <c r="N97" s="185" t="s">
        <v>1378</v>
      </c>
      <c r="O97" s="185" t="s">
        <v>1379</v>
      </c>
      <c r="P97" s="185" t="s">
        <v>344</v>
      </c>
      <c r="Q97" s="185" t="s">
        <v>332</v>
      </c>
      <c r="R97" s="185" t="s">
        <v>407</v>
      </c>
      <c r="S97" s="185" t="s">
        <v>599</v>
      </c>
      <c r="T97" s="185" t="s">
        <v>281</v>
      </c>
      <c r="U97" s="208" t="s">
        <v>317</v>
      </c>
      <c r="V97" s="209">
        <v>0.6</v>
      </c>
      <c r="W97" s="208" t="s">
        <v>101</v>
      </c>
      <c r="X97" s="209">
        <v>0.6</v>
      </c>
      <c r="Y97" s="66" t="s">
        <v>84</v>
      </c>
      <c r="Z97" s="185" t="s">
        <v>1380</v>
      </c>
      <c r="AA97" s="208" t="s">
        <v>316</v>
      </c>
      <c r="AB97" s="213">
        <v>0.1512</v>
      </c>
      <c r="AC97" s="208" t="s">
        <v>121</v>
      </c>
      <c r="AD97" s="213">
        <v>0.33749999999999997</v>
      </c>
      <c r="AE97" s="66" t="s">
        <v>271</v>
      </c>
      <c r="AF97" s="185" t="s">
        <v>507</v>
      </c>
      <c r="AG97" s="206" t="s">
        <v>335</v>
      </c>
      <c r="AH97" s="185" t="s">
        <v>822</v>
      </c>
      <c r="AI97" s="185" t="s">
        <v>822</v>
      </c>
      <c r="AJ97" s="185" t="s">
        <v>782</v>
      </c>
      <c r="AK97" s="185" t="s">
        <v>782</v>
      </c>
      <c r="AL97" s="185" t="s">
        <v>822</v>
      </c>
      <c r="AM97" s="185" t="s">
        <v>822</v>
      </c>
      <c r="AN97" s="185" t="s">
        <v>1381</v>
      </c>
      <c r="AO97" s="185" t="s">
        <v>508</v>
      </c>
      <c r="AP97" s="185" t="s">
        <v>1382</v>
      </c>
      <c r="AQ97" s="186">
        <v>45246</v>
      </c>
      <c r="AR97" s="187" t="s">
        <v>337</v>
      </c>
      <c r="AS97" s="188" t="s">
        <v>1383</v>
      </c>
      <c r="AT97" s="189"/>
      <c r="AU97" s="190"/>
      <c r="AV97" s="191"/>
      <c r="AW97" s="189"/>
      <c r="AX97" s="187"/>
      <c r="AY97" s="188"/>
      <c r="AZ97" s="189"/>
      <c r="BA97" s="190"/>
      <c r="BB97" s="191"/>
      <c r="BC97" s="189"/>
      <c r="BD97" s="187"/>
      <c r="BE97" s="188"/>
      <c r="BF97" s="189"/>
      <c r="BG97" s="190"/>
      <c r="BH97" s="191"/>
      <c r="BI97" s="189"/>
      <c r="BJ97" s="187"/>
      <c r="BK97" s="188"/>
      <c r="BL97" s="189"/>
      <c r="BM97" s="190"/>
      <c r="BN97" s="191"/>
      <c r="BO97" s="189"/>
      <c r="BP97" s="187"/>
      <c r="BQ97" s="188"/>
      <c r="BR97" s="189"/>
      <c r="BS97" s="190"/>
      <c r="BT97" s="191"/>
      <c r="BU97" s="189"/>
      <c r="BV97" s="187"/>
      <c r="BW97" s="188"/>
      <c r="BX97" s="189"/>
      <c r="BY97" s="190"/>
      <c r="BZ97" s="192"/>
      <c r="CA97" s="2">
        <f t="shared" si="42"/>
        <v>33</v>
      </c>
      <c r="CB97" s="51" t="s">
        <v>733</v>
      </c>
      <c r="CC97" s="51" t="s">
        <v>734</v>
      </c>
      <c r="CD97" s="51" t="s">
        <v>623</v>
      </c>
      <c r="CE97" s="51" t="s">
        <v>607</v>
      </c>
      <c r="CF97" s="51" t="s">
        <v>605</v>
      </c>
      <c r="CG97" s="51" t="s">
        <v>605</v>
      </c>
      <c r="CH97" s="51" t="s">
        <v>628</v>
      </c>
      <c r="CI97" s="51" t="s">
        <v>605</v>
      </c>
      <c r="CJ97" s="51" t="s">
        <v>632</v>
      </c>
      <c r="CK97" s="51"/>
      <c r="CL97" s="51" t="s">
        <v>632</v>
      </c>
      <c r="CM97" s="51" t="s">
        <v>632</v>
      </c>
      <c r="CN97" s="51" t="s">
        <v>632</v>
      </c>
      <c r="CO97" s="51" t="s">
        <v>632</v>
      </c>
      <c r="CP97" s="51" t="s">
        <v>632</v>
      </c>
      <c r="CQ97" s="51" t="s">
        <v>632</v>
      </c>
      <c r="CR97" s="51" t="s">
        <v>699</v>
      </c>
      <c r="CS97" s="51" t="s">
        <v>632</v>
      </c>
      <c r="CT97" s="51" t="s">
        <v>632</v>
      </c>
      <c r="CU97" s="51" t="s">
        <v>632</v>
      </c>
      <c r="CV97" s="51" t="s">
        <v>632</v>
      </c>
      <c r="CW97" s="51" t="s">
        <v>632</v>
      </c>
      <c r="CX97" s="51" t="s">
        <v>632</v>
      </c>
      <c r="CZ97" s="174" t="str">
        <f t="shared" si="43"/>
        <v>Proyecto de inversión</v>
      </c>
      <c r="DA97" s="282" t="str">
        <f t="shared" si="44"/>
        <v>Posibilidad de afectación reputacional por pérdida de la credibilidad ante las entidades y organismos distritales, debido a fallas al estructurar, articular y orientar la implementación de estrategias</v>
      </c>
      <c r="DB97" s="282"/>
      <c r="DC97" s="282"/>
      <c r="DD97" s="282"/>
      <c r="DE97" s="282"/>
      <c r="DF97" s="282"/>
      <c r="DG97" s="282"/>
      <c r="DH97" s="174" t="str">
        <f t="shared" si="45"/>
        <v>Moderado</v>
      </c>
      <c r="DI97" s="174" t="str">
        <f t="shared" si="46"/>
        <v>Bajo</v>
      </c>
      <c r="DK97" s="170" t="e">
        <f>SUM(LEN(#REF!)-LEN(SUBSTITUTE(#REF!,"- Preventivo","")))/LEN("- Preventivo")</f>
        <v>#REF!</v>
      </c>
      <c r="DL97" s="170" t="e">
        <f t="shared" si="47"/>
        <v>#REF!</v>
      </c>
      <c r="DM97" s="170" t="e">
        <f>SUM(LEN(#REF!)-LEN(SUBSTITUTE(#REF!,"- Detectivo","")))/LEN("- Detectivo")</f>
        <v>#REF!</v>
      </c>
      <c r="DN97" s="170" t="e">
        <f t="shared" si="48"/>
        <v>#REF!</v>
      </c>
      <c r="DO97" s="170" t="e">
        <f>SUM(LEN(#REF!)-LEN(SUBSTITUTE(#REF!,"- Correctivo","")))/LEN("- Correctivo")</f>
        <v>#REF!</v>
      </c>
      <c r="DP97" s="170" t="e">
        <f t="shared" si="49"/>
        <v>#REF!</v>
      </c>
      <c r="DQ97" s="170" t="e">
        <f t="shared" si="57"/>
        <v>#REF!</v>
      </c>
      <c r="DR97" s="170" t="e">
        <f t="shared" si="50"/>
        <v>#REF!</v>
      </c>
      <c r="DS97" s="170" t="e">
        <f>SUM(LEN(#REF!)-LEN(SUBSTITUTE(#REF!,"- Documentado","")))/LEN("- Documentado")</f>
        <v>#REF!</v>
      </c>
      <c r="DT97" s="170" t="e">
        <f>SUM(LEN(#REF!)-LEN(SUBSTITUTE(#REF!,"- Documentado","")))/LEN("- Documentado")</f>
        <v>#REF!</v>
      </c>
      <c r="DU97" s="170" t="e">
        <f t="shared" si="51"/>
        <v>#REF!</v>
      </c>
      <c r="DV97" s="170" t="e">
        <f>SUM(LEN(#REF!)-LEN(SUBSTITUTE(#REF!,"- Continua","")))/LEN("- Continua")</f>
        <v>#REF!</v>
      </c>
      <c r="DW97" s="170" t="e">
        <f>SUM(LEN(#REF!)-LEN(SUBSTITUTE(#REF!,"- Continua","")))/LEN("- Continua")</f>
        <v>#REF!</v>
      </c>
      <c r="DX97" s="170" t="e">
        <f t="shared" si="52"/>
        <v>#REF!</v>
      </c>
      <c r="DY97" s="170" t="e">
        <f>SUM(LEN(#REF!)-LEN(SUBSTITUTE(#REF!,"- Con registro","")))/LEN("- Con registro")</f>
        <v>#REF!</v>
      </c>
      <c r="DZ97" s="170" t="e">
        <f>SUM(LEN(#REF!)-LEN(SUBSTITUTE(#REF!,"- Con registro","")))/LEN("- Con registro")</f>
        <v>#REF!</v>
      </c>
      <c r="EA97" s="170" t="e">
        <f t="shared" si="53"/>
        <v>#REF!</v>
      </c>
      <c r="EB97" s="173" t="e">
        <f t="shared" si="58"/>
        <v>#REF!</v>
      </c>
      <c r="EC97" s="173" t="e">
        <f t="shared" si="59"/>
        <v>#REF!</v>
      </c>
      <c r="ED97" s="215" t="e">
        <f t="shared" si="60"/>
        <v>#REF!</v>
      </c>
      <c r="EE97" s="283" t="e">
        <f t="shared" si="61"/>
        <v>#REF!</v>
      </c>
      <c r="EF97" s="283"/>
      <c r="EG97" s="283"/>
      <c r="EH97" s="283"/>
      <c r="EI97" s="283"/>
      <c r="EJ97" s="283"/>
      <c r="EK97" s="283"/>
      <c r="EL97" s="283"/>
      <c r="EM97" s="283"/>
      <c r="EN97" s="283"/>
      <c r="EP97" s="201">
        <f t="shared" si="62"/>
        <v>45246</v>
      </c>
      <c r="EQ97" s="202">
        <f t="shared" si="63"/>
        <v>45320</v>
      </c>
      <c r="ER97" s="170" t="str">
        <f t="shared" si="64"/>
        <v>Riesgos</v>
      </c>
      <c r="ES97" s="170" t="str">
        <f t="shared" si="54"/>
        <v>ID_-: Posibilidad de afectación reputacional por pérdida de la credibilidad ante las entidades y organismos distritales, debido a fallas al estructurar, articular y orientar la implementación de estrategias</v>
      </c>
      <c r="ET97" s="170" t="str">
        <f t="shared" si="55"/>
        <v>Ajuste en Identificación del riesgo
 en el Mapa de riesgos de 7868 Desarrollo institucional para una gestión pública eficiente</v>
      </c>
      <c r="EU97" s="170" t="str">
        <f t="shared" si="56"/>
        <v>Solicitud de cambio realizada y aprobada por la Subsecretaría Distrital de Fortalecimiento Institucional a través del Aplicativo DARUMA</v>
      </c>
    </row>
    <row r="98" spans="1:151" ht="399.95" customHeight="1" x14ac:dyDescent="0.2">
      <c r="A98" s="206" t="s">
        <v>281</v>
      </c>
      <c r="B98" s="185" t="s">
        <v>502</v>
      </c>
      <c r="C98" s="185" t="s">
        <v>503</v>
      </c>
      <c r="D98" s="206" t="s">
        <v>504</v>
      </c>
      <c r="E98" s="207" t="s">
        <v>505</v>
      </c>
      <c r="F98" s="185" t="s">
        <v>1384</v>
      </c>
      <c r="G98" s="207" t="s">
        <v>782</v>
      </c>
      <c r="H98" s="207" t="s">
        <v>782</v>
      </c>
      <c r="I98" s="176" t="s">
        <v>1385</v>
      </c>
      <c r="J98" s="206" t="s">
        <v>282</v>
      </c>
      <c r="K98" s="207" t="s">
        <v>506</v>
      </c>
      <c r="L98" s="185" t="s">
        <v>284</v>
      </c>
      <c r="M98" s="212" t="s">
        <v>1386</v>
      </c>
      <c r="N98" s="185" t="s">
        <v>1387</v>
      </c>
      <c r="O98" s="185" t="s">
        <v>1388</v>
      </c>
      <c r="P98" s="185" t="s">
        <v>344</v>
      </c>
      <c r="Q98" s="185" t="s">
        <v>332</v>
      </c>
      <c r="R98" s="185" t="s">
        <v>407</v>
      </c>
      <c r="S98" s="185" t="s">
        <v>599</v>
      </c>
      <c r="T98" s="185" t="s">
        <v>281</v>
      </c>
      <c r="U98" s="208" t="s">
        <v>317</v>
      </c>
      <c r="V98" s="209">
        <v>0.6</v>
      </c>
      <c r="W98" s="208" t="s">
        <v>101</v>
      </c>
      <c r="X98" s="209">
        <v>0.6</v>
      </c>
      <c r="Y98" s="66" t="s">
        <v>84</v>
      </c>
      <c r="Z98" s="185" t="s">
        <v>509</v>
      </c>
      <c r="AA98" s="208" t="s">
        <v>316</v>
      </c>
      <c r="AB98" s="213">
        <v>9.0719999999999995E-2</v>
      </c>
      <c r="AC98" s="208" t="s">
        <v>121</v>
      </c>
      <c r="AD98" s="213">
        <v>0.33749999999999997</v>
      </c>
      <c r="AE98" s="66" t="s">
        <v>271</v>
      </c>
      <c r="AF98" s="185" t="s">
        <v>510</v>
      </c>
      <c r="AG98" s="206" t="s">
        <v>335</v>
      </c>
      <c r="AH98" s="185" t="s">
        <v>822</v>
      </c>
      <c r="AI98" s="185" t="s">
        <v>822</v>
      </c>
      <c r="AJ98" s="185" t="s">
        <v>782</v>
      </c>
      <c r="AK98" s="185" t="s">
        <v>782</v>
      </c>
      <c r="AL98" s="185" t="s">
        <v>822</v>
      </c>
      <c r="AM98" s="185" t="s">
        <v>822</v>
      </c>
      <c r="AN98" s="185" t="s">
        <v>1389</v>
      </c>
      <c r="AO98" s="185" t="s">
        <v>508</v>
      </c>
      <c r="AP98" s="185" t="s">
        <v>1390</v>
      </c>
      <c r="AQ98" s="186">
        <v>45246</v>
      </c>
      <c r="AR98" s="187" t="s">
        <v>337</v>
      </c>
      <c r="AS98" s="188" t="s">
        <v>1383</v>
      </c>
      <c r="AT98" s="189"/>
      <c r="AU98" s="190"/>
      <c r="AV98" s="191"/>
      <c r="AW98" s="189"/>
      <c r="AX98" s="187"/>
      <c r="AY98" s="188"/>
      <c r="AZ98" s="189"/>
      <c r="BA98" s="190"/>
      <c r="BB98" s="191"/>
      <c r="BC98" s="189"/>
      <c r="BD98" s="187"/>
      <c r="BE98" s="188"/>
      <c r="BF98" s="189"/>
      <c r="BG98" s="190"/>
      <c r="BH98" s="191"/>
      <c r="BI98" s="189"/>
      <c r="BJ98" s="187"/>
      <c r="BK98" s="188"/>
      <c r="BL98" s="189"/>
      <c r="BM98" s="190"/>
      <c r="BN98" s="191"/>
      <c r="BO98" s="189"/>
      <c r="BP98" s="187"/>
      <c r="BQ98" s="188"/>
      <c r="BR98" s="189"/>
      <c r="BS98" s="190"/>
      <c r="BT98" s="191"/>
      <c r="BU98" s="189"/>
      <c r="BV98" s="187"/>
      <c r="BW98" s="188"/>
      <c r="BX98" s="189"/>
      <c r="BY98" s="190"/>
      <c r="BZ98" s="192"/>
      <c r="CA98" s="2">
        <f t="shared" si="42"/>
        <v>33</v>
      </c>
      <c r="CB98" s="51" t="s">
        <v>733</v>
      </c>
      <c r="CC98" s="51" t="s">
        <v>734</v>
      </c>
      <c r="CD98" s="51" t="s">
        <v>623</v>
      </c>
      <c r="CE98" s="51" t="s">
        <v>607</v>
      </c>
      <c r="CF98" s="51" t="s">
        <v>605</v>
      </c>
      <c r="CG98" s="51" t="s">
        <v>605</v>
      </c>
      <c r="CH98" s="51" t="s">
        <v>628</v>
      </c>
      <c r="CI98" s="51" t="s">
        <v>605</v>
      </c>
      <c r="CJ98" s="51" t="s">
        <v>632</v>
      </c>
      <c r="CK98" s="51"/>
      <c r="CL98" s="51" t="s">
        <v>632</v>
      </c>
      <c r="CM98" s="51" t="s">
        <v>632</v>
      </c>
      <c r="CN98" s="51" t="s">
        <v>632</v>
      </c>
      <c r="CO98" s="51" t="s">
        <v>632</v>
      </c>
      <c r="CP98" s="51" t="s">
        <v>632</v>
      </c>
      <c r="CQ98" s="51" t="s">
        <v>632</v>
      </c>
      <c r="CR98" s="51" t="s">
        <v>699</v>
      </c>
      <c r="CS98" s="51" t="s">
        <v>632</v>
      </c>
      <c r="CT98" s="51" t="s">
        <v>632</v>
      </c>
      <c r="CU98" s="51" t="s">
        <v>632</v>
      </c>
      <c r="CV98" s="51" t="s">
        <v>632</v>
      </c>
      <c r="CW98" s="51" t="s">
        <v>632</v>
      </c>
      <c r="CX98" s="51" t="s">
        <v>632</v>
      </c>
      <c r="CZ98" s="174" t="str">
        <f t="shared" si="43"/>
        <v>Proyecto de inversión</v>
      </c>
      <c r="DA98" s="282" t="str">
        <f t="shared" si="44"/>
        <v>Posibilidad de afectación reputacional por pérdida de confianza de las entidades distritales, debido a que los productos y servicios del proyecto generen impactos adversos en la gestión para las entidades</v>
      </c>
      <c r="DB98" s="282"/>
      <c r="DC98" s="282"/>
      <c r="DD98" s="282"/>
      <c r="DE98" s="282"/>
      <c r="DF98" s="282"/>
      <c r="DG98" s="282"/>
      <c r="DH98" s="174" t="str">
        <f t="shared" si="45"/>
        <v>Moderado</v>
      </c>
      <c r="DI98" s="174" t="str">
        <f t="shared" si="46"/>
        <v>Bajo</v>
      </c>
      <c r="DK98" s="170" t="e">
        <f>SUM(LEN(#REF!)-LEN(SUBSTITUTE(#REF!,"- Preventivo","")))/LEN("- Preventivo")</f>
        <v>#REF!</v>
      </c>
      <c r="DL98" s="170" t="e">
        <f t="shared" si="47"/>
        <v>#REF!</v>
      </c>
      <c r="DM98" s="170" t="e">
        <f>SUM(LEN(#REF!)-LEN(SUBSTITUTE(#REF!,"- Detectivo","")))/LEN("- Detectivo")</f>
        <v>#REF!</v>
      </c>
      <c r="DN98" s="170" t="e">
        <f t="shared" si="48"/>
        <v>#REF!</v>
      </c>
      <c r="DO98" s="170" t="e">
        <f>SUM(LEN(#REF!)-LEN(SUBSTITUTE(#REF!,"- Correctivo","")))/LEN("- Correctivo")</f>
        <v>#REF!</v>
      </c>
      <c r="DP98" s="170" t="e">
        <f t="shared" si="49"/>
        <v>#REF!</v>
      </c>
      <c r="DQ98" s="170" t="e">
        <f t="shared" si="57"/>
        <v>#REF!</v>
      </c>
      <c r="DR98" s="170" t="e">
        <f t="shared" si="50"/>
        <v>#REF!</v>
      </c>
      <c r="DS98" s="170" t="e">
        <f>SUM(LEN(#REF!)-LEN(SUBSTITUTE(#REF!,"- Documentado","")))/LEN("- Documentado")</f>
        <v>#REF!</v>
      </c>
      <c r="DT98" s="170" t="e">
        <f>SUM(LEN(#REF!)-LEN(SUBSTITUTE(#REF!,"- Documentado","")))/LEN("- Documentado")</f>
        <v>#REF!</v>
      </c>
      <c r="DU98" s="170" t="e">
        <f t="shared" si="51"/>
        <v>#REF!</v>
      </c>
      <c r="DV98" s="170" t="e">
        <f>SUM(LEN(#REF!)-LEN(SUBSTITUTE(#REF!,"- Continua","")))/LEN("- Continua")</f>
        <v>#REF!</v>
      </c>
      <c r="DW98" s="170" t="e">
        <f>SUM(LEN(#REF!)-LEN(SUBSTITUTE(#REF!,"- Continua","")))/LEN("- Continua")</f>
        <v>#REF!</v>
      </c>
      <c r="DX98" s="170" t="e">
        <f t="shared" si="52"/>
        <v>#REF!</v>
      </c>
      <c r="DY98" s="170" t="e">
        <f>SUM(LEN(#REF!)-LEN(SUBSTITUTE(#REF!,"- Con registro","")))/LEN("- Con registro")</f>
        <v>#REF!</v>
      </c>
      <c r="DZ98" s="170" t="e">
        <f>SUM(LEN(#REF!)-LEN(SUBSTITUTE(#REF!,"- Con registro","")))/LEN("- Con registro")</f>
        <v>#REF!</v>
      </c>
      <c r="EA98" s="170" t="e">
        <f t="shared" si="53"/>
        <v>#REF!</v>
      </c>
      <c r="EB98" s="173" t="e">
        <f t="shared" si="58"/>
        <v>#REF!</v>
      </c>
      <c r="EC98" s="173" t="e">
        <f t="shared" si="59"/>
        <v>#REF!</v>
      </c>
      <c r="ED98" s="215" t="e">
        <f t="shared" si="60"/>
        <v>#REF!</v>
      </c>
      <c r="EE98" s="283" t="e">
        <f t="shared" si="61"/>
        <v>#REF!</v>
      </c>
      <c r="EF98" s="283"/>
      <c r="EG98" s="283"/>
      <c r="EH98" s="283"/>
      <c r="EI98" s="283"/>
      <c r="EJ98" s="283"/>
      <c r="EK98" s="283"/>
      <c r="EL98" s="283"/>
      <c r="EM98" s="283"/>
      <c r="EN98" s="283"/>
      <c r="EP98" s="201">
        <f t="shared" si="62"/>
        <v>45246</v>
      </c>
      <c r="EQ98" s="202">
        <f t="shared" si="63"/>
        <v>45320</v>
      </c>
      <c r="ER98" s="170" t="str">
        <f t="shared" si="64"/>
        <v>Riesgos</v>
      </c>
      <c r="ES98" s="170" t="str">
        <f t="shared" si="54"/>
        <v>ID_-: Posibilidad de afectación reputacional por pérdida de confianza de las entidades distritales, debido a que los productos y servicios del proyecto generen impactos adversos en la gestión para las entidades</v>
      </c>
      <c r="ET98" s="170" t="str">
        <f t="shared" si="55"/>
        <v>Ajuste en Identificación del riesgo
 en el Mapa de riesgos de 7868 Desarrollo institucional para una gestión pública eficiente</v>
      </c>
      <c r="EU98" s="170" t="str">
        <f t="shared" si="56"/>
        <v>Solicitud de cambio realizada y aprobada por la Subsecretaría Distrital de Fortalecimiento Institucional a través del Aplicativo DARUMA</v>
      </c>
    </row>
    <row r="99" spans="1:151" ht="399.95" customHeight="1" x14ac:dyDescent="0.2">
      <c r="A99" s="206" t="s">
        <v>281</v>
      </c>
      <c r="B99" s="185" t="s">
        <v>502</v>
      </c>
      <c r="C99" s="185" t="s">
        <v>503</v>
      </c>
      <c r="D99" s="206" t="s">
        <v>504</v>
      </c>
      <c r="E99" s="207" t="s">
        <v>505</v>
      </c>
      <c r="F99" s="185" t="s">
        <v>794</v>
      </c>
      <c r="G99" s="207" t="s">
        <v>782</v>
      </c>
      <c r="H99" s="207" t="s">
        <v>782</v>
      </c>
      <c r="I99" s="176" t="s">
        <v>1391</v>
      </c>
      <c r="J99" s="206" t="s">
        <v>282</v>
      </c>
      <c r="K99" s="207" t="s">
        <v>506</v>
      </c>
      <c r="L99" s="185" t="s">
        <v>284</v>
      </c>
      <c r="M99" s="191" t="s">
        <v>1392</v>
      </c>
      <c r="N99" s="185" t="s">
        <v>511</v>
      </c>
      <c r="O99" s="185" t="s">
        <v>512</v>
      </c>
      <c r="P99" s="185" t="s">
        <v>344</v>
      </c>
      <c r="Q99" s="185" t="s">
        <v>332</v>
      </c>
      <c r="R99" s="185" t="s">
        <v>407</v>
      </c>
      <c r="S99" s="185" t="s">
        <v>599</v>
      </c>
      <c r="T99" s="185" t="s">
        <v>281</v>
      </c>
      <c r="U99" s="208" t="s">
        <v>314</v>
      </c>
      <c r="V99" s="209">
        <v>0.4</v>
      </c>
      <c r="W99" s="208" t="s">
        <v>101</v>
      </c>
      <c r="X99" s="209">
        <v>0.6</v>
      </c>
      <c r="Y99" s="66" t="s">
        <v>84</v>
      </c>
      <c r="Z99" s="185" t="s">
        <v>513</v>
      </c>
      <c r="AA99" s="208" t="s">
        <v>316</v>
      </c>
      <c r="AB99" s="213">
        <v>0.16799999999999998</v>
      </c>
      <c r="AC99" s="208" t="s">
        <v>121</v>
      </c>
      <c r="AD99" s="213">
        <v>0.33749999999999997</v>
      </c>
      <c r="AE99" s="66" t="s">
        <v>271</v>
      </c>
      <c r="AF99" s="185" t="s">
        <v>1393</v>
      </c>
      <c r="AG99" s="206" t="s">
        <v>335</v>
      </c>
      <c r="AH99" s="185" t="s">
        <v>822</v>
      </c>
      <c r="AI99" s="185" t="s">
        <v>822</v>
      </c>
      <c r="AJ99" s="185" t="s">
        <v>782</v>
      </c>
      <c r="AK99" s="185" t="s">
        <v>782</v>
      </c>
      <c r="AL99" s="185" t="s">
        <v>822</v>
      </c>
      <c r="AM99" s="185" t="s">
        <v>822</v>
      </c>
      <c r="AN99" s="185" t="s">
        <v>1394</v>
      </c>
      <c r="AO99" s="185" t="s">
        <v>508</v>
      </c>
      <c r="AP99" s="185" t="s">
        <v>1395</v>
      </c>
      <c r="AQ99" s="186">
        <v>45246</v>
      </c>
      <c r="AR99" s="187" t="s">
        <v>337</v>
      </c>
      <c r="AS99" s="188" t="s">
        <v>1383</v>
      </c>
      <c r="AT99" s="189"/>
      <c r="AU99" s="190"/>
      <c r="AV99" s="191"/>
      <c r="AW99" s="189"/>
      <c r="AX99" s="187"/>
      <c r="AY99" s="188"/>
      <c r="AZ99" s="189"/>
      <c r="BA99" s="190"/>
      <c r="BB99" s="191"/>
      <c r="BC99" s="189"/>
      <c r="BD99" s="187"/>
      <c r="BE99" s="188"/>
      <c r="BF99" s="189"/>
      <c r="BG99" s="190"/>
      <c r="BH99" s="191"/>
      <c r="BI99" s="189"/>
      <c r="BJ99" s="187"/>
      <c r="BK99" s="188"/>
      <c r="BL99" s="189"/>
      <c r="BM99" s="190"/>
      <c r="BN99" s="191"/>
      <c r="BO99" s="189"/>
      <c r="BP99" s="187"/>
      <c r="BQ99" s="188"/>
      <c r="BR99" s="189"/>
      <c r="BS99" s="190"/>
      <c r="BT99" s="191"/>
      <c r="BU99" s="189"/>
      <c r="BV99" s="187"/>
      <c r="BW99" s="188"/>
      <c r="BX99" s="189"/>
      <c r="BY99" s="190"/>
      <c r="BZ99" s="192"/>
      <c r="CA99" s="2">
        <f t="shared" si="42"/>
        <v>33</v>
      </c>
      <c r="CB99" s="51" t="s">
        <v>733</v>
      </c>
      <c r="CC99" s="51" t="s">
        <v>734</v>
      </c>
      <c r="CD99" s="51" t="s">
        <v>623</v>
      </c>
      <c r="CE99" s="51" t="s">
        <v>607</v>
      </c>
      <c r="CF99" s="51" t="s">
        <v>605</v>
      </c>
      <c r="CG99" s="51" t="s">
        <v>605</v>
      </c>
      <c r="CH99" s="51" t="s">
        <v>628</v>
      </c>
      <c r="CI99" s="51" t="s">
        <v>605</v>
      </c>
      <c r="CJ99" s="51" t="s">
        <v>632</v>
      </c>
      <c r="CK99" s="51"/>
      <c r="CL99" s="51" t="s">
        <v>632</v>
      </c>
      <c r="CM99" s="51" t="s">
        <v>632</v>
      </c>
      <c r="CN99" s="51" t="s">
        <v>632</v>
      </c>
      <c r="CO99" s="51" t="s">
        <v>632</v>
      </c>
      <c r="CP99" s="51" t="s">
        <v>632</v>
      </c>
      <c r="CQ99" s="51" t="s">
        <v>632</v>
      </c>
      <c r="CR99" s="51" t="s">
        <v>699</v>
      </c>
      <c r="CS99" s="51" t="s">
        <v>632</v>
      </c>
      <c r="CT99" s="51" t="s">
        <v>632</v>
      </c>
      <c r="CU99" s="51" t="s">
        <v>632</v>
      </c>
      <c r="CV99" s="51" t="s">
        <v>632</v>
      </c>
      <c r="CW99" s="51" t="s">
        <v>632</v>
      </c>
      <c r="CX99" s="51" t="s">
        <v>632</v>
      </c>
      <c r="CZ99" s="174" t="str">
        <f t="shared" si="43"/>
        <v>Proyecto de inversión</v>
      </c>
      <c r="DA99" s="282" t="str">
        <f t="shared" si="44"/>
        <v>Posibilidad de afectación reputacional por incumplimiento en la ejecución de las actividades del proyecto, debido a una deficiente gestión en la planeación y seguimiento de las metas del proyecto</v>
      </c>
      <c r="DB99" s="282"/>
      <c r="DC99" s="282"/>
      <c r="DD99" s="282"/>
      <c r="DE99" s="282"/>
      <c r="DF99" s="282"/>
      <c r="DG99" s="282"/>
      <c r="DH99" s="174" t="str">
        <f t="shared" si="45"/>
        <v>Moderado</v>
      </c>
      <c r="DI99" s="174" t="str">
        <f t="shared" si="46"/>
        <v>Bajo</v>
      </c>
      <c r="DK99" s="170" t="e">
        <f>SUM(LEN(#REF!)-LEN(SUBSTITUTE(#REF!,"- Preventivo","")))/LEN("- Preventivo")</f>
        <v>#REF!</v>
      </c>
      <c r="DL99" s="170" t="e">
        <f t="shared" si="47"/>
        <v>#REF!</v>
      </c>
      <c r="DM99" s="170" t="e">
        <f>SUM(LEN(#REF!)-LEN(SUBSTITUTE(#REF!,"- Detectivo","")))/LEN("- Detectivo")</f>
        <v>#REF!</v>
      </c>
      <c r="DN99" s="170" t="e">
        <f t="shared" si="48"/>
        <v>#REF!</v>
      </c>
      <c r="DO99" s="170" t="e">
        <f>SUM(LEN(#REF!)-LEN(SUBSTITUTE(#REF!,"- Correctivo","")))/LEN("- Correctivo")</f>
        <v>#REF!</v>
      </c>
      <c r="DP99" s="170" t="e">
        <f t="shared" si="49"/>
        <v>#REF!</v>
      </c>
      <c r="DQ99" s="170" t="e">
        <f t="shared" si="57"/>
        <v>#REF!</v>
      </c>
      <c r="DR99" s="170" t="e">
        <f t="shared" si="50"/>
        <v>#REF!</v>
      </c>
      <c r="DS99" s="170" t="e">
        <f>SUM(LEN(#REF!)-LEN(SUBSTITUTE(#REF!,"- Documentado","")))/LEN("- Documentado")</f>
        <v>#REF!</v>
      </c>
      <c r="DT99" s="170" t="e">
        <f>SUM(LEN(#REF!)-LEN(SUBSTITUTE(#REF!,"- Documentado","")))/LEN("- Documentado")</f>
        <v>#REF!</v>
      </c>
      <c r="DU99" s="170" t="e">
        <f t="shared" si="51"/>
        <v>#REF!</v>
      </c>
      <c r="DV99" s="170" t="e">
        <f>SUM(LEN(#REF!)-LEN(SUBSTITUTE(#REF!,"- Continua","")))/LEN("- Continua")</f>
        <v>#REF!</v>
      </c>
      <c r="DW99" s="170" t="e">
        <f>SUM(LEN(#REF!)-LEN(SUBSTITUTE(#REF!,"- Continua","")))/LEN("- Continua")</f>
        <v>#REF!</v>
      </c>
      <c r="DX99" s="170" t="e">
        <f t="shared" si="52"/>
        <v>#REF!</v>
      </c>
      <c r="DY99" s="170" t="e">
        <f>SUM(LEN(#REF!)-LEN(SUBSTITUTE(#REF!,"- Con registro","")))/LEN("- Con registro")</f>
        <v>#REF!</v>
      </c>
      <c r="DZ99" s="170" t="e">
        <f>SUM(LEN(#REF!)-LEN(SUBSTITUTE(#REF!,"- Con registro","")))/LEN("- Con registro")</f>
        <v>#REF!</v>
      </c>
      <c r="EA99" s="170" t="e">
        <f t="shared" si="53"/>
        <v>#REF!</v>
      </c>
      <c r="EB99" s="173" t="e">
        <f t="shared" si="58"/>
        <v>#REF!</v>
      </c>
      <c r="EC99" s="173" t="e">
        <f t="shared" si="59"/>
        <v>#REF!</v>
      </c>
      <c r="ED99" s="215" t="e">
        <f t="shared" si="60"/>
        <v>#REF!</v>
      </c>
      <c r="EE99" s="283" t="e">
        <f t="shared" si="61"/>
        <v>#REF!</v>
      </c>
      <c r="EF99" s="283"/>
      <c r="EG99" s="283"/>
      <c r="EH99" s="283"/>
      <c r="EI99" s="283"/>
      <c r="EJ99" s="283"/>
      <c r="EK99" s="283"/>
      <c r="EL99" s="283"/>
      <c r="EM99" s="283"/>
      <c r="EN99" s="283"/>
      <c r="EP99" s="201">
        <f t="shared" si="62"/>
        <v>45246</v>
      </c>
      <c r="EQ99" s="202">
        <f t="shared" si="63"/>
        <v>45320</v>
      </c>
      <c r="ER99" s="170" t="str">
        <f t="shared" si="64"/>
        <v>Riesgos</v>
      </c>
      <c r="ES99" s="170" t="str">
        <f t="shared" si="54"/>
        <v>ID_-: Posibilidad de afectación reputacional por incumplimiento en la ejecución de las actividades del proyecto, debido a una deficiente gestión en la planeación y seguimiento de las metas del proyecto</v>
      </c>
      <c r="ET99" s="170" t="str">
        <f t="shared" si="55"/>
        <v>Ajuste en Identificación del riesgo
 en el Mapa de riesgos de 7868 Desarrollo institucional para una gestión pública eficiente</v>
      </c>
      <c r="EU99" s="170" t="str">
        <f t="shared" si="56"/>
        <v>Solicitud de cambio realizada y aprobada por la Subsecretaría Distrital de Fortalecimiento Institucional a través del Aplicativo DARUMA</v>
      </c>
    </row>
  </sheetData>
  <sheetProtection formatColumns="0" formatRows="0" autoFilter="0"/>
  <autoFilter ref="A11:EU11">
    <filterColumn colId="104" showButton="0"/>
    <filterColumn colId="105" showButton="0"/>
    <filterColumn colId="106" showButton="0"/>
    <filterColumn colId="107" showButton="0"/>
    <filterColumn colId="108" showButton="0"/>
    <filterColumn colId="109"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autoFilter>
  <mergeCells count="204">
    <mergeCell ref="EE99:EN99"/>
    <mergeCell ref="EE94:EN94"/>
    <mergeCell ref="EE95:EN95"/>
    <mergeCell ref="EE96:EN96"/>
    <mergeCell ref="EE97:EN97"/>
    <mergeCell ref="EE98:EN98"/>
    <mergeCell ref="EE89:EN89"/>
    <mergeCell ref="EE90:EN90"/>
    <mergeCell ref="EE91:EN91"/>
    <mergeCell ref="EE92:EN92"/>
    <mergeCell ref="EE93:EN93"/>
    <mergeCell ref="EE85:EN85"/>
    <mergeCell ref="EE86:EN86"/>
    <mergeCell ref="EE87:EN87"/>
    <mergeCell ref="EE88:EN88"/>
    <mergeCell ref="EE80:EN80"/>
    <mergeCell ref="EE81:EN81"/>
    <mergeCell ref="EE82:EN82"/>
    <mergeCell ref="EE83:EN83"/>
    <mergeCell ref="EE84:EN84"/>
    <mergeCell ref="EE75:EN75"/>
    <mergeCell ref="EE76:EN76"/>
    <mergeCell ref="EE77:EN77"/>
    <mergeCell ref="EE78:EN78"/>
    <mergeCell ref="EE79:EN79"/>
    <mergeCell ref="EE70:EN70"/>
    <mergeCell ref="EE71:EN71"/>
    <mergeCell ref="EE72:EN72"/>
    <mergeCell ref="EE73:EN73"/>
    <mergeCell ref="EE74:EN74"/>
    <mergeCell ref="EE65:EN65"/>
    <mergeCell ref="EE66:EN66"/>
    <mergeCell ref="EE67:EN67"/>
    <mergeCell ref="EE68:EN68"/>
    <mergeCell ref="EE69:EN69"/>
    <mergeCell ref="EE60:EN60"/>
    <mergeCell ref="EE61:EN61"/>
    <mergeCell ref="EE62:EN62"/>
    <mergeCell ref="EE63:EN63"/>
    <mergeCell ref="EE64:EN64"/>
    <mergeCell ref="EE55:EN55"/>
    <mergeCell ref="EE56:EN56"/>
    <mergeCell ref="EE57:EN57"/>
    <mergeCell ref="EE58:EN58"/>
    <mergeCell ref="EE59:EN59"/>
    <mergeCell ref="EE50:EN50"/>
    <mergeCell ref="EE51:EN51"/>
    <mergeCell ref="EE52:EN52"/>
    <mergeCell ref="EE53:EN53"/>
    <mergeCell ref="EE54:EN54"/>
    <mergeCell ref="EE45:EN45"/>
    <mergeCell ref="EE46:EN46"/>
    <mergeCell ref="EE47:EN47"/>
    <mergeCell ref="EE48:EN48"/>
    <mergeCell ref="EE49:EN49"/>
    <mergeCell ref="EE40:EN40"/>
    <mergeCell ref="EE41:EN41"/>
    <mergeCell ref="EE42:EN42"/>
    <mergeCell ref="EE43:EN43"/>
    <mergeCell ref="EE44:EN44"/>
    <mergeCell ref="EE35:EN35"/>
    <mergeCell ref="EE36:EN36"/>
    <mergeCell ref="EE37:EN37"/>
    <mergeCell ref="EE38:EN38"/>
    <mergeCell ref="EE39:EN39"/>
    <mergeCell ref="EE30:EN30"/>
    <mergeCell ref="EE31:EN31"/>
    <mergeCell ref="EE32:EN32"/>
    <mergeCell ref="EE33:EN33"/>
    <mergeCell ref="EE34:EN34"/>
    <mergeCell ref="EE25:EN25"/>
    <mergeCell ref="EE26:EN26"/>
    <mergeCell ref="EE27:EN27"/>
    <mergeCell ref="EE28:EN28"/>
    <mergeCell ref="EE29:EN29"/>
    <mergeCell ref="EE20:EN20"/>
    <mergeCell ref="EE21:EN21"/>
    <mergeCell ref="EE22:EN22"/>
    <mergeCell ref="EE23:EN23"/>
    <mergeCell ref="EE24:EN24"/>
    <mergeCell ref="EE15:EN15"/>
    <mergeCell ref="EE16:EN16"/>
    <mergeCell ref="EE17:EN17"/>
    <mergeCell ref="EE18:EN18"/>
    <mergeCell ref="EE19:EN19"/>
    <mergeCell ref="DK10:DR10"/>
    <mergeCell ref="EB11:EN11"/>
    <mergeCell ref="EE12:EN12"/>
    <mergeCell ref="EE13:EN13"/>
    <mergeCell ref="EE14:EN14"/>
    <mergeCell ref="DA95:DG95"/>
    <mergeCell ref="DA96:DG96"/>
    <mergeCell ref="DA97:DG97"/>
    <mergeCell ref="DA98:DG98"/>
    <mergeCell ref="DA99:DG99"/>
    <mergeCell ref="DA90:DG90"/>
    <mergeCell ref="DA91:DG91"/>
    <mergeCell ref="DA92:DG92"/>
    <mergeCell ref="DA93:DG93"/>
    <mergeCell ref="DA94:DG94"/>
    <mergeCell ref="DA86:DG86"/>
    <mergeCell ref="DA87:DG87"/>
    <mergeCell ref="DA88:DG88"/>
    <mergeCell ref="DA89:DG89"/>
    <mergeCell ref="DA81:DG81"/>
    <mergeCell ref="DA82:DG82"/>
    <mergeCell ref="DA83:DG83"/>
    <mergeCell ref="DA84:DG84"/>
    <mergeCell ref="DA85:DG85"/>
    <mergeCell ref="DA76:DG76"/>
    <mergeCell ref="DA77:DG77"/>
    <mergeCell ref="DA78:DG78"/>
    <mergeCell ref="DA79:DG79"/>
    <mergeCell ref="DA80:DG80"/>
    <mergeCell ref="DA71:DG71"/>
    <mergeCell ref="DA72:DG72"/>
    <mergeCell ref="DA73:DG73"/>
    <mergeCell ref="DA74:DG74"/>
    <mergeCell ref="DA75:DG75"/>
    <mergeCell ref="DA66:DG66"/>
    <mergeCell ref="DA67:DG67"/>
    <mergeCell ref="DA68:DG68"/>
    <mergeCell ref="DA69:DG69"/>
    <mergeCell ref="DA70:DG70"/>
    <mergeCell ref="DA61:DG61"/>
    <mergeCell ref="DA62:DG62"/>
    <mergeCell ref="DA63:DG63"/>
    <mergeCell ref="DA64:DG64"/>
    <mergeCell ref="DA65:DG65"/>
    <mergeCell ref="DA56:DG56"/>
    <mergeCell ref="DA57:DG57"/>
    <mergeCell ref="DA58:DG58"/>
    <mergeCell ref="DA59:DG59"/>
    <mergeCell ref="DA60:DG60"/>
    <mergeCell ref="DA51:DG51"/>
    <mergeCell ref="DA52:DG52"/>
    <mergeCell ref="DA53:DG53"/>
    <mergeCell ref="DA54:DG54"/>
    <mergeCell ref="DA55:DG55"/>
    <mergeCell ref="DA46:DG46"/>
    <mergeCell ref="DA47:DG47"/>
    <mergeCell ref="DA48:DG48"/>
    <mergeCell ref="DA49:DG49"/>
    <mergeCell ref="DA50:DG50"/>
    <mergeCell ref="DA41:DG41"/>
    <mergeCell ref="DA42:DG42"/>
    <mergeCell ref="DA43:DG43"/>
    <mergeCell ref="DA44:DG44"/>
    <mergeCell ref="DA45:DG45"/>
    <mergeCell ref="DA36:DG36"/>
    <mergeCell ref="DA37:DG37"/>
    <mergeCell ref="DA38:DG38"/>
    <mergeCell ref="DA39:DG39"/>
    <mergeCell ref="DA40:DG40"/>
    <mergeCell ref="DA31:DG31"/>
    <mergeCell ref="DA32:DG32"/>
    <mergeCell ref="DA33:DG33"/>
    <mergeCell ref="DA34:DG34"/>
    <mergeCell ref="DA35:DG35"/>
    <mergeCell ref="DA26:DG26"/>
    <mergeCell ref="DA27:DG27"/>
    <mergeCell ref="DA28:DG28"/>
    <mergeCell ref="DA29:DG29"/>
    <mergeCell ref="DA30:DG30"/>
    <mergeCell ref="DA21:DG21"/>
    <mergeCell ref="DA22:DG22"/>
    <mergeCell ref="DA23:DG23"/>
    <mergeCell ref="DA24:DG24"/>
    <mergeCell ref="DA25:DG25"/>
    <mergeCell ref="CT10:CU10"/>
    <mergeCell ref="DA16:DG16"/>
    <mergeCell ref="DA17:DG17"/>
    <mergeCell ref="DA18:DG18"/>
    <mergeCell ref="DA19:DG19"/>
    <mergeCell ref="DA20:DG20"/>
    <mergeCell ref="DA11:DG11"/>
    <mergeCell ref="DA12:DG12"/>
    <mergeCell ref="DA13:DG13"/>
    <mergeCell ref="DA14:DG14"/>
    <mergeCell ref="DA15:DG15"/>
    <mergeCell ref="U6:AF7"/>
    <mergeCell ref="EP2:EP4"/>
    <mergeCell ref="EQ2:EQ4"/>
    <mergeCell ref="ES2:ES4"/>
    <mergeCell ref="AG9:AP9"/>
    <mergeCell ref="AQ9:BZ10"/>
    <mergeCell ref="AH10:AM10"/>
    <mergeCell ref="A1:AE1"/>
    <mergeCell ref="M9:O10"/>
    <mergeCell ref="P9:T10"/>
    <mergeCell ref="U9:V9"/>
    <mergeCell ref="W9:Z10"/>
    <mergeCell ref="AA9:AF10"/>
    <mergeCell ref="A2:AE4"/>
    <mergeCell ref="A5:AE5"/>
    <mergeCell ref="CV10:CW10"/>
    <mergeCell ref="AN10:AP10"/>
    <mergeCell ref="CN10:CO10"/>
    <mergeCell ref="CP10:CQ10"/>
    <mergeCell ref="CL10:CM10"/>
    <mergeCell ref="CG10:CH10"/>
    <mergeCell ref="CD10:CE10"/>
    <mergeCell ref="CI10:CK10"/>
    <mergeCell ref="CR10:CS10"/>
  </mergeCells>
  <conditionalFormatting sqref="Y12:Y74 Y77:Y97">
    <cfRule type="cellIs" dxfId="146" priority="593" operator="equal">
      <formula>"Bajo"</formula>
    </cfRule>
    <cfRule type="cellIs" dxfId="145" priority="594" operator="equal">
      <formula>"Alto"</formula>
    </cfRule>
    <cfRule type="cellIs" dxfId="144" priority="595" operator="equal">
      <formula>"Extremo"</formula>
    </cfRule>
    <cfRule type="cellIs" dxfId="143" priority="596" operator="equal">
      <formula>"Moderado"</formula>
    </cfRule>
  </conditionalFormatting>
  <conditionalFormatting sqref="Y75:Y76">
    <cfRule type="cellIs" dxfId="142" priority="189" operator="equal">
      <formula>"Bajo"</formula>
    </cfRule>
    <cfRule type="cellIs" dxfId="141" priority="190" operator="equal">
      <formula>"Alto"</formula>
    </cfRule>
    <cfRule type="cellIs" dxfId="140" priority="191" operator="equal">
      <formula>"Extremo"</formula>
    </cfRule>
    <cfRule type="cellIs" dxfId="139" priority="192" operator="equal">
      <formula>"Moderado"</formula>
    </cfRule>
  </conditionalFormatting>
  <conditionalFormatting sqref="Y98:Y99">
    <cfRule type="cellIs" dxfId="138" priority="69" operator="equal">
      <formula>"Bajo"</formula>
    </cfRule>
    <cfRule type="cellIs" dxfId="137" priority="70" operator="equal">
      <formula>"Alto"</formula>
    </cfRule>
    <cfRule type="cellIs" dxfId="136" priority="71" operator="equal">
      <formula>"Extremo"</formula>
    </cfRule>
    <cfRule type="cellIs" dxfId="135" priority="72" operator="equal">
      <formula>"Moderado"</formula>
    </cfRule>
  </conditionalFormatting>
  <conditionalFormatting sqref="AE12:AE74 AE77:AE97">
    <cfRule type="cellIs" dxfId="134" priority="589" operator="equal">
      <formula>"Alto"</formula>
    </cfRule>
    <cfRule type="cellIs" dxfId="133" priority="590" operator="equal">
      <formula>"Moderado"</formula>
    </cfRule>
    <cfRule type="cellIs" dxfId="132" priority="591" operator="equal">
      <formula>"Extremo"</formula>
    </cfRule>
    <cfRule type="cellIs" dxfId="131" priority="592" operator="equal">
      <formula>"Bajo"</formula>
    </cfRule>
  </conditionalFormatting>
  <conditionalFormatting sqref="AE75:AE76">
    <cfRule type="cellIs" dxfId="130" priority="185" operator="equal">
      <formula>"Alto"</formula>
    </cfRule>
    <cfRule type="cellIs" dxfId="129" priority="186" operator="equal">
      <formula>"Moderado"</formula>
    </cfRule>
    <cfRule type="cellIs" dxfId="128" priority="187" operator="equal">
      <formula>"Extremo"</formula>
    </cfRule>
    <cfRule type="cellIs" dxfId="127" priority="188" operator="equal">
      <formula>"Bajo"</formula>
    </cfRule>
  </conditionalFormatting>
  <conditionalFormatting sqref="AE98:AE99">
    <cfRule type="cellIs" dxfId="126" priority="65" operator="equal">
      <formula>"Alto"</formula>
    </cfRule>
    <cfRule type="cellIs" dxfId="125" priority="66" operator="equal">
      <formula>"Moderado"</formula>
    </cfRule>
    <cfRule type="cellIs" dxfId="124" priority="67" operator="equal">
      <formula>"Extremo"</formula>
    </cfRule>
    <cfRule type="cellIs" dxfId="123" priority="68"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5</oddFooter>
  </headerFooter>
  <colBreaks count="2" manualBreakCount="2">
    <brk id="33" max="121" man="1"/>
    <brk id="75"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93" operator="equal" id="{A6230C20-FD9E-4FF0-A43C-45767721E8B1}">
            <xm:f>'C:\Users\Cesar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94" operator="equal" id="{385B62D5-2D51-4695-85BD-966C94BD1704}">
            <xm:f>'C:\Users\Cesar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95" operator="equal" id="{12A220E1-F347-4846-92B7-61604BE75035}">
            <xm:f>'C:\Users\Cesar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96" operator="equal" id="{B275A181-F7C2-4E79-86BC-D524E7972E4B}">
            <xm:f>'C:\Users\Cesar Arcos\Desktop\Alcaldía Bogotá\Metodología riesgos Alcaldía\Instrumento\Formatos\2021\Nuevos\[2210111-FT-471 Mapa de riesgos del proceso o proyecto de inversión V6.xlsx]Datos'!#REF!</xm:f>
            <x14:dxf>
              <fill>
                <patternFill>
                  <bgColor rgb="FFFF0000"/>
                </patternFill>
              </fill>
            </x14:dxf>
          </x14:cfRule>
          <xm:sqref>Y12:Y74 AE12:AE74 Y77:Y97 AE77:AE97</xm:sqref>
        </x14:conditionalFormatting>
        <x14:conditionalFormatting xmlns:xm="http://schemas.microsoft.com/office/excel/2006/main">
          <x14:cfRule type="cellIs" priority="181" operator="equal" id="{66F524E9-866A-4934-A375-C3A6538F367D}">
            <xm:f>'C:\Users\Cesar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82" operator="equal" id="{CB6F43A8-3254-46CE-B338-5F3D56C65129}">
            <xm:f>'C:\Users\Cesar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83" operator="equal" id="{CD7F8AF4-6BA9-467A-AEA5-CCDC273BE20F}">
            <xm:f>'C:\Users\Cesar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84" operator="equal" id="{2A838B35-6FBC-42C6-A501-759A1C6A3079}">
            <xm:f>'C:\Users\Cesar Arcos\Desktop\Alcaldía Bogotá\Metodología riesgos Alcaldía\Instrumento\Formatos\2021\Nuevos\[2210111-FT-471 Mapa de riesgos del proceso o proyecto de inversión V6.xlsx]Datos'!#REF!</xm:f>
            <x14:dxf>
              <fill>
                <patternFill>
                  <bgColor rgb="FFFF0000"/>
                </patternFill>
              </fill>
            </x14:dxf>
          </x14:cfRule>
          <xm:sqref>Y75:Y76 AE75:AE76</xm:sqref>
        </x14:conditionalFormatting>
        <x14:conditionalFormatting xmlns:xm="http://schemas.microsoft.com/office/excel/2006/main">
          <x14:cfRule type="cellIs" priority="61" operator="equal" id="{1F9331E3-EB79-40A5-9F4B-2AE0107D0E13}">
            <xm:f>'C:\Users\Cesar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62" operator="equal" id="{865A5101-A0F2-49C5-8CBE-FCBE9705061F}">
            <xm:f>'C:\Users\Cesar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63" operator="equal" id="{7F1AAAAF-FE11-4532-AC84-0AB60C6C3434}">
            <xm:f>'C:\Users\Cesar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64" operator="equal" id="{30A11ABC-3A75-41CF-B37B-F36F774E80FD}">
            <xm:f>'C:\Users\Cesar Arcos\Desktop\Alcaldía Bogotá\Metodología riesgos Alcaldía\Instrumento\Formatos\2021\Nuevos\[2210111-FT-471 Mapa de riesgos del proceso o proyecto de inversión V6.xlsx]Datos'!#REF!</xm:f>
            <x14:dxf>
              <fill>
                <patternFill>
                  <bgColor rgb="FFFF0000"/>
                </patternFill>
              </fill>
            </x14:dxf>
          </x14:cfRule>
          <xm:sqref>Y98:Y99 AE98:AE99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B2:E15"/>
  <sheetViews>
    <sheetView showGridLines="0" workbookViewId="0"/>
  </sheetViews>
  <sheetFormatPr baseColWidth="10" defaultColWidth="11.42578125" defaultRowHeight="15" x14ac:dyDescent="0.25"/>
  <cols>
    <col min="1" max="1" width="11.42578125" style="68"/>
    <col min="2" max="2" width="37.5703125" style="68" customWidth="1"/>
    <col min="3" max="3" width="48.7109375" style="68" customWidth="1"/>
    <col min="4" max="4" width="12.7109375" style="68" customWidth="1"/>
    <col min="5" max="16384" width="11.42578125" style="68"/>
  </cols>
  <sheetData>
    <row r="2" spans="2:5" x14ac:dyDescent="0.25">
      <c r="B2" s="113" t="s">
        <v>267</v>
      </c>
      <c r="C2" s="113" t="s">
        <v>235</v>
      </c>
      <c r="D2" s="113" t="s">
        <v>263</v>
      </c>
      <c r="E2" s="113" t="s">
        <v>268</v>
      </c>
    </row>
    <row r="3" spans="2:5" ht="15" customHeight="1" x14ac:dyDescent="0.25">
      <c r="B3" s="114" t="s">
        <v>63</v>
      </c>
      <c r="C3" s="68" t="s">
        <v>320</v>
      </c>
      <c r="D3" s="81">
        <v>13</v>
      </c>
      <c r="E3" s="115">
        <f>D3/$D$5</f>
        <v>0.65</v>
      </c>
    </row>
    <row r="4" spans="2:5" ht="15" customHeight="1" x14ac:dyDescent="0.25">
      <c r="C4" s="68" t="s">
        <v>321</v>
      </c>
      <c r="D4" s="81">
        <v>7</v>
      </c>
      <c r="E4" s="115">
        <f>D4/$D$5</f>
        <v>0.35</v>
      </c>
    </row>
    <row r="5" spans="2:5" ht="15" customHeight="1" x14ac:dyDescent="0.25">
      <c r="B5" s="112" t="s">
        <v>265</v>
      </c>
      <c r="C5" s="107"/>
      <c r="D5" s="99">
        <f>SUM(D3:D4)</f>
        <v>20</v>
      </c>
      <c r="E5" s="116">
        <f>SUM(E3:E4)</f>
        <v>1</v>
      </c>
    </row>
    <row r="6" spans="2:5" ht="15" customHeight="1" x14ac:dyDescent="0.25">
      <c r="C6" s="108"/>
      <c r="D6" s="81"/>
      <c r="E6" s="117"/>
    </row>
    <row r="7" spans="2:5" ht="15" customHeight="1" x14ac:dyDescent="0.25">
      <c r="B7" s="118" t="s">
        <v>35</v>
      </c>
      <c r="C7" s="68" t="s">
        <v>320</v>
      </c>
      <c r="D7" s="100">
        <v>51</v>
      </c>
      <c r="E7" s="119">
        <f>D7/$D$9</f>
        <v>0.7846153846153846</v>
      </c>
    </row>
    <row r="8" spans="2:5" ht="15" customHeight="1" x14ac:dyDescent="0.25">
      <c r="C8" s="68" t="s">
        <v>321</v>
      </c>
      <c r="D8" s="81">
        <v>14</v>
      </c>
      <c r="E8" s="115">
        <f>D8/$D$9</f>
        <v>0.2153846153846154</v>
      </c>
    </row>
    <row r="9" spans="2:5" ht="15" customHeight="1" x14ac:dyDescent="0.25">
      <c r="B9" s="112" t="s">
        <v>266</v>
      </c>
      <c r="C9" s="112"/>
      <c r="D9" s="99">
        <f>SUM(D7:D8)</f>
        <v>65</v>
      </c>
      <c r="E9" s="116">
        <f>SUM(E7:E8)</f>
        <v>1</v>
      </c>
    </row>
    <row r="10" spans="2:5" ht="15" customHeight="1" x14ac:dyDescent="0.25">
      <c r="C10" s="111"/>
      <c r="D10" s="81"/>
      <c r="E10" s="117"/>
    </row>
    <row r="11" spans="2:5" ht="15" customHeight="1" x14ac:dyDescent="0.25">
      <c r="B11" s="120" t="s">
        <v>287</v>
      </c>
      <c r="C11" s="68" t="s">
        <v>320</v>
      </c>
      <c r="D11" s="100">
        <v>3</v>
      </c>
      <c r="E11" s="119">
        <f>D11/$D$13</f>
        <v>1</v>
      </c>
    </row>
    <row r="12" spans="2:5" ht="15" customHeight="1" x14ac:dyDescent="0.25">
      <c r="B12" s="147"/>
      <c r="C12" s="68" t="s">
        <v>321</v>
      </c>
      <c r="D12" s="81">
        <v>0</v>
      </c>
      <c r="E12" s="115">
        <f>D12/$D$13</f>
        <v>0</v>
      </c>
    </row>
    <row r="13" spans="2:5" x14ac:dyDescent="0.25">
      <c r="B13" s="109" t="s">
        <v>288</v>
      </c>
      <c r="C13" s="109"/>
      <c r="D13" s="121">
        <f>SUM(D11:D12)</f>
        <v>3</v>
      </c>
      <c r="E13" s="122">
        <f>SUM(E11:E12)</f>
        <v>1</v>
      </c>
    </row>
    <row r="14" spans="2:5" x14ac:dyDescent="0.25">
      <c r="B14" s="109"/>
      <c r="C14" s="109"/>
      <c r="D14" s="121"/>
      <c r="E14" s="122"/>
    </row>
    <row r="15" spans="2:5" x14ac:dyDescent="0.25">
      <c r="B15" s="109" t="s">
        <v>243</v>
      </c>
      <c r="C15" s="109"/>
      <c r="D15" s="121">
        <f>D5+D9+D13</f>
        <v>88</v>
      </c>
      <c r="E15" s="12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C000"/>
  </sheetPr>
  <dimension ref="A4:E139"/>
  <sheetViews>
    <sheetView showGridLines="0" zoomScale="110" zoomScaleNormal="110" workbookViewId="0"/>
  </sheetViews>
  <sheetFormatPr baseColWidth="10" defaultColWidth="87.140625" defaultRowHeight="15" x14ac:dyDescent="0.25"/>
  <cols>
    <col min="1" max="1" width="57.5703125" style="67" customWidth="1"/>
    <col min="2" max="2" width="14" style="67" bestFit="1" customWidth="1"/>
    <col min="3" max="3" width="8.85546875" style="67" customWidth="1"/>
    <col min="4" max="4" width="9.28515625" style="67" bestFit="1" customWidth="1"/>
    <col min="5" max="5" width="12.5703125" style="67" bestFit="1" customWidth="1"/>
    <col min="6" max="9" width="45.7109375" style="67" customWidth="1"/>
    <col min="10" max="16384" width="87.140625" style="67"/>
  </cols>
  <sheetData>
    <row r="4" spans="1:5" ht="30" x14ac:dyDescent="0.25">
      <c r="A4" s="162" t="s">
        <v>278</v>
      </c>
      <c r="B4" s="167" t="s">
        <v>771</v>
      </c>
      <c r="C4" s="168"/>
      <c r="D4" s="168"/>
      <c r="E4" s="169"/>
    </row>
    <row r="5" spans="1:5" ht="45" x14ac:dyDescent="0.25">
      <c r="A5" s="177" t="s">
        <v>289</v>
      </c>
      <c r="B5" s="195" t="s">
        <v>63</v>
      </c>
      <c r="C5" s="196" t="s">
        <v>35</v>
      </c>
      <c r="D5" s="196" t="s">
        <v>282</v>
      </c>
      <c r="E5" s="197" t="s">
        <v>243</v>
      </c>
    </row>
    <row r="6" spans="1:5" x14ac:dyDescent="0.25">
      <c r="A6" s="164" t="s">
        <v>281</v>
      </c>
      <c r="B6" s="216"/>
      <c r="C6" s="222"/>
      <c r="D6" s="222">
        <v>3</v>
      </c>
      <c r="E6" s="217">
        <v>3</v>
      </c>
    </row>
    <row r="7" spans="1:5" x14ac:dyDescent="0.25">
      <c r="A7" s="166" t="s">
        <v>274</v>
      </c>
      <c r="B7" s="218">
        <v>1</v>
      </c>
      <c r="C7" s="223">
        <v>2</v>
      </c>
      <c r="D7" s="223"/>
      <c r="E7" s="219">
        <v>3</v>
      </c>
    </row>
    <row r="8" spans="1:5" x14ac:dyDescent="0.25">
      <c r="A8" s="166" t="s">
        <v>140</v>
      </c>
      <c r="B8" s="218"/>
      <c r="C8" s="223">
        <v>2</v>
      </c>
      <c r="D8" s="223"/>
      <c r="E8" s="219">
        <v>2</v>
      </c>
    </row>
    <row r="9" spans="1:5" x14ac:dyDescent="0.25">
      <c r="A9" s="166" t="s">
        <v>275</v>
      </c>
      <c r="B9" s="218">
        <v>1</v>
      </c>
      <c r="C9" s="223">
        <v>1</v>
      </c>
      <c r="D9" s="223"/>
      <c r="E9" s="219">
        <v>2</v>
      </c>
    </row>
    <row r="10" spans="1:5" x14ac:dyDescent="0.25">
      <c r="A10" s="166" t="s">
        <v>190</v>
      </c>
      <c r="B10" s="218">
        <v>2</v>
      </c>
      <c r="C10" s="223">
        <v>3</v>
      </c>
      <c r="D10" s="223"/>
      <c r="E10" s="219">
        <v>5</v>
      </c>
    </row>
    <row r="11" spans="1:5" x14ac:dyDescent="0.25">
      <c r="A11" s="166" t="s">
        <v>276</v>
      </c>
      <c r="B11" s="218">
        <v>2</v>
      </c>
      <c r="C11" s="223">
        <v>4</v>
      </c>
      <c r="D11" s="223"/>
      <c r="E11" s="219">
        <v>6</v>
      </c>
    </row>
    <row r="12" spans="1:5" x14ac:dyDescent="0.25">
      <c r="A12" s="166" t="s">
        <v>277</v>
      </c>
      <c r="B12" s="218">
        <v>1</v>
      </c>
      <c r="C12" s="223">
        <v>3</v>
      </c>
      <c r="D12" s="223"/>
      <c r="E12" s="219">
        <v>4</v>
      </c>
    </row>
    <row r="13" spans="1:5" x14ac:dyDescent="0.25">
      <c r="A13" s="166" t="s">
        <v>527</v>
      </c>
      <c r="B13" s="218">
        <v>2</v>
      </c>
      <c r="C13" s="223">
        <v>7</v>
      </c>
      <c r="D13" s="223"/>
      <c r="E13" s="219">
        <v>9</v>
      </c>
    </row>
    <row r="14" spans="1:5" x14ac:dyDescent="0.25">
      <c r="A14" s="166" t="s">
        <v>534</v>
      </c>
      <c r="B14" s="218"/>
      <c r="C14" s="223">
        <v>2</v>
      </c>
      <c r="D14" s="223"/>
      <c r="E14" s="219">
        <v>2</v>
      </c>
    </row>
    <row r="15" spans="1:5" x14ac:dyDescent="0.25">
      <c r="A15" s="166" t="s">
        <v>535</v>
      </c>
      <c r="B15" s="218"/>
      <c r="C15" s="223">
        <v>2</v>
      </c>
      <c r="D15" s="223"/>
      <c r="E15" s="219">
        <v>2</v>
      </c>
    </row>
    <row r="16" spans="1:5" x14ac:dyDescent="0.25">
      <c r="A16" s="166" t="s">
        <v>536</v>
      </c>
      <c r="B16" s="218">
        <v>2</v>
      </c>
      <c r="C16" s="223">
        <v>5</v>
      </c>
      <c r="D16" s="223"/>
      <c r="E16" s="219">
        <v>7</v>
      </c>
    </row>
    <row r="17" spans="1:5" x14ac:dyDescent="0.25">
      <c r="A17" s="166" t="s">
        <v>595</v>
      </c>
      <c r="B17" s="218">
        <v>2</v>
      </c>
      <c r="C17" s="223">
        <v>5</v>
      </c>
      <c r="D17" s="223"/>
      <c r="E17" s="219">
        <v>7</v>
      </c>
    </row>
    <row r="18" spans="1:5" x14ac:dyDescent="0.25">
      <c r="A18" s="166" t="s">
        <v>558</v>
      </c>
      <c r="B18" s="218"/>
      <c r="C18" s="223">
        <v>1</v>
      </c>
      <c r="D18" s="223"/>
      <c r="E18" s="219">
        <v>1</v>
      </c>
    </row>
    <row r="19" spans="1:5" x14ac:dyDescent="0.25">
      <c r="A19" s="166" t="s">
        <v>559</v>
      </c>
      <c r="B19" s="218">
        <v>3</v>
      </c>
      <c r="C19" s="223">
        <v>6</v>
      </c>
      <c r="D19" s="223"/>
      <c r="E19" s="219">
        <v>9</v>
      </c>
    </row>
    <row r="20" spans="1:5" x14ac:dyDescent="0.25">
      <c r="A20" s="166" t="s">
        <v>560</v>
      </c>
      <c r="B20" s="218"/>
      <c r="C20" s="223">
        <v>6</v>
      </c>
      <c r="D20" s="223"/>
      <c r="E20" s="219">
        <v>6</v>
      </c>
    </row>
    <row r="21" spans="1:5" x14ac:dyDescent="0.25">
      <c r="A21" s="166" t="s">
        <v>571</v>
      </c>
      <c r="B21" s="218">
        <v>3</v>
      </c>
      <c r="C21" s="223">
        <v>14</v>
      </c>
      <c r="D21" s="223"/>
      <c r="E21" s="219">
        <v>17</v>
      </c>
    </row>
    <row r="22" spans="1:5" x14ac:dyDescent="0.25">
      <c r="A22" s="165" t="s">
        <v>590</v>
      </c>
      <c r="B22" s="220">
        <v>1</v>
      </c>
      <c r="C22" s="224">
        <v>2</v>
      </c>
      <c r="D22" s="224"/>
      <c r="E22" s="221">
        <v>3</v>
      </c>
    </row>
    <row r="23" spans="1:5" x14ac:dyDescent="0.25">
      <c r="A23" s="163" t="s">
        <v>243</v>
      </c>
      <c r="B23" s="225">
        <v>20</v>
      </c>
      <c r="C23" s="226">
        <v>65</v>
      </c>
      <c r="D23" s="226">
        <v>3</v>
      </c>
      <c r="E23" s="227">
        <v>88</v>
      </c>
    </row>
    <row r="24" spans="1:5" x14ac:dyDescent="0.25">
      <c r="A24"/>
      <c r="B24"/>
    </row>
    <row r="25" spans="1:5" x14ac:dyDescent="0.25">
      <c r="A25"/>
      <c r="B25"/>
    </row>
    <row r="26" spans="1:5" x14ac:dyDescent="0.25">
      <c r="A26"/>
      <c r="B26"/>
    </row>
    <row r="27" spans="1:5" x14ac:dyDescent="0.25">
      <c r="A27"/>
      <c r="B27"/>
    </row>
    <row r="28" spans="1:5" x14ac:dyDescent="0.25">
      <c r="A28"/>
      <c r="B28"/>
    </row>
    <row r="29" spans="1:5" x14ac:dyDescent="0.25">
      <c r="A29"/>
    </row>
    <row r="30" spans="1:5" ht="30" x14ac:dyDescent="0.25">
      <c r="A30" s="177" t="s">
        <v>278</v>
      </c>
      <c r="B30" s="198" t="s">
        <v>771</v>
      </c>
      <c r="C30" s="178"/>
      <c r="D30" s="179"/>
      <c r="E30" s="180"/>
    </row>
    <row r="31" spans="1:5" ht="45" x14ac:dyDescent="0.25">
      <c r="A31" s="199" t="s">
        <v>601</v>
      </c>
      <c r="B31" s="181" t="s">
        <v>63</v>
      </c>
      <c r="C31" s="182" t="s">
        <v>35</v>
      </c>
      <c r="D31" s="183" t="s">
        <v>282</v>
      </c>
      <c r="E31" s="184" t="s">
        <v>243</v>
      </c>
    </row>
    <row r="32" spans="1:5" ht="15" customHeight="1" x14ac:dyDescent="0.25">
      <c r="A32" s="194" t="s">
        <v>256</v>
      </c>
      <c r="B32" s="220">
        <v>2</v>
      </c>
      <c r="C32" s="229">
        <v>4</v>
      </c>
      <c r="D32" s="224"/>
      <c r="E32" s="221">
        <v>6</v>
      </c>
    </row>
    <row r="33" spans="1:5" ht="15" customHeight="1" x14ac:dyDescent="0.25">
      <c r="A33" s="166" t="s">
        <v>246</v>
      </c>
      <c r="B33" s="218">
        <v>3</v>
      </c>
      <c r="C33" s="230">
        <v>6</v>
      </c>
      <c r="D33" s="223"/>
      <c r="E33" s="219">
        <v>9</v>
      </c>
    </row>
    <row r="34" spans="1:5" ht="15" customHeight="1" x14ac:dyDescent="0.25">
      <c r="A34" s="166" t="s">
        <v>251</v>
      </c>
      <c r="B34" s="218">
        <v>2</v>
      </c>
      <c r="C34" s="230">
        <v>3</v>
      </c>
      <c r="D34" s="223"/>
      <c r="E34" s="219">
        <v>5</v>
      </c>
    </row>
    <row r="35" spans="1:5" ht="15" customHeight="1" x14ac:dyDescent="0.25">
      <c r="A35" s="166" t="s">
        <v>249</v>
      </c>
      <c r="B35" s="218"/>
      <c r="C35" s="230">
        <v>2</v>
      </c>
      <c r="D35" s="223"/>
      <c r="E35" s="219">
        <v>2</v>
      </c>
    </row>
    <row r="36" spans="1:5" ht="15" customHeight="1" x14ac:dyDescent="0.25">
      <c r="A36" s="166" t="s">
        <v>602</v>
      </c>
      <c r="B36" s="218">
        <v>1</v>
      </c>
      <c r="C36" s="230">
        <v>2</v>
      </c>
      <c r="D36" s="223"/>
      <c r="E36" s="219">
        <v>3</v>
      </c>
    </row>
    <row r="37" spans="1:5" x14ac:dyDescent="0.25">
      <c r="A37" s="166" t="s">
        <v>244</v>
      </c>
      <c r="B37" s="218"/>
      <c r="C37" s="230">
        <v>4</v>
      </c>
      <c r="D37" s="223"/>
      <c r="E37" s="219">
        <v>4</v>
      </c>
    </row>
    <row r="38" spans="1:5" x14ac:dyDescent="0.25">
      <c r="A38" s="166" t="s">
        <v>324</v>
      </c>
      <c r="B38" s="218"/>
      <c r="C38" s="230">
        <v>6</v>
      </c>
      <c r="D38" s="223"/>
      <c r="E38" s="219">
        <v>6</v>
      </c>
    </row>
    <row r="39" spans="1:5" ht="15" customHeight="1" x14ac:dyDescent="0.25">
      <c r="A39" s="166" t="s">
        <v>326</v>
      </c>
      <c r="B39" s="218">
        <v>1</v>
      </c>
      <c r="C39" s="230">
        <v>1</v>
      </c>
      <c r="D39" s="223"/>
      <c r="E39" s="219">
        <v>2</v>
      </c>
    </row>
    <row r="40" spans="1:5" ht="15" customHeight="1" x14ac:dyDescent="0.25">
      <c r="A40" s="166" t="s">
        <v>325</v>
      </c>
      <c r="B40" s="218"/>
      <c r="C40" s="230">
        <v>3</v>
      </c>
      <c r="D40" s="223"/>
      <c r="E40" s="219">
        <v>3</v>
      </c>
    </row>
    <row r="41" spans="1:5" ht="15" customHeight="1" x14ac:dyDescent="0.25">
      <c r="A41" s="166" t="s">
        <v>517</v>
      </c>
      <c r="B41" s="218"/>
      <c r="C41" s="230">
        <v>3</v>
      </c>
      <c r="D41" s="223"/>
      <c r="E41" s="219">
        <v>3</v>
      </c>
    </row>
    <row r="42" spans="1:5" ht="15" customHeight="1" x14ac:dyDescent="0.25">
      <c r="A42" s="166" t="s">
        <v>603</v>
      </c>
      <c r="B42" s="218">
        <v>1</v>
      </c>
      <c r="C42" s="230">
        <v>2</v>
      </c>
      <c r="D42" s="223"/>
      <c r="E42" s="219">
        <v>3</v>
      </c>
    </row>
    <row r="43" spans="1:5" x14ac:dyDescent="0.25">
      <c r="A43" s="166" t="s">
        <v>250</v>
      </c>
      <c r="B43" s="218"/>
      <c r="C43" s="230">
        <v>2</v>
      </c>
      <c r="D43" s="223"/>
      <c r="E43" s="219">
        <v>2</v>
      </c>
    </row>
    <row r="44" spans="1:5" ht="15" customHeight="1" x14ac:dyDescent="0.25">
      <c r="A44" s="166" t="s">
        <v>258</v>
      </c>
      <c r="B44" s="218">
        <v>3</v>
      </c>
      <c r="C44" s="230">
        <v>3</v>
      </c>
      <c r="D44" s="223"/>
      <c r="E44" s="219">
        <v>6</v>
      </c>
    </row>
    <row r="45" spans="1:5" ht="15" customHeight="1" x14ac:dyDescent="0.25">
      <c r="A45" s="166" t="s">
        <v>257</v>
      </c>
      <c r="B45" s="218">
        <v>2</v>
      </c>
      <c r="C45" s="230">
        <v>4</v>
      </c>
      <c r="D45" s="223"/>
      <c r="E45" s="219">
        <v>6</v>
      </c>
    </row>
    <row r="46" spans="1:5" ht="15" customHeight="1" x14ac:dyDescent="0.25">
      <c r="A46" s="166" t="s">
        <v>284</v>
      </c>
      <c r="B46" s="218"/>
      <c r="C46" s="230"/>
      <c r="D46" s="223">
        <v>3</v>
      </c>
      <c r="E46" s="219">
        <v>3</v>
      </c>
    </row>
    <row r="47" spans="1:5" ht="15" customHeight="1" x14ac:dyDescent="0.25">
      <c r="A47" s="166" t="s">
        <v>1402</v>
      </c>
      <c r="B47" s="218">
        <v>1</v>
      </c>
      <c r="C47" s="230">
        <v>1</v>
      </c>
      <c r="D47" s="223"/>
      <c r="E47" s="219">
        <v>2</v>
      </c>
    </row>
    <row r="48" spans="1:5" ht="15" customHeight="1" x14ac:dyDescent="0.25">
      <c r="A48" s="166" t="s">
        <v>519</v>
      </c>
      <c r="B48" s="218"/>
      <c r="C48" s="230">
        <v>1</v>
      </c>
      <c r="D48" s="223"/>
      <c r="E48" s="219">
        <v>1</v>
      </c>
    </row>
    <row r="49" spans="1:5" ht="15" customHeight="1" x14ac:dyDescent="0.25">
      <c r="A49" s="166" t="s">
        <v>942</v>
      </c>
      <c r="B49" s="218"/>
      <c r="C49" s="230">
        <v>2</v>
      </c>
      <c r="D49" s="223"/>
      <c r="E49" s="219">
        <v>2</v>
      </c>
    </row>
    <row r="50" spans="1:5" ht="15" customHeight="1" x14ac:dyDescent="0.25">
      <c r="A50" s="166" t="s">
        <v>983</v>
      </c>
      <c r="B50" s="218"/>
      <c r="C50" s="230">
        <v>1</v>
      </c>
      <c r="D50" s="223"/>
      <c r="E50" s="219">
        <v>1</v>
      </c>
    </row>
    <row r="51" spans="1:5" ht="15" customHeight="1" x14ac:dyDescent="0.25">
      <c r="A51" s="166" t="s">
        <v>1195</v>
      </c>
      <c r="B51" s="218">
        <v>1</v>
      </c>
      <c r="C51" s="230"/>
      <c r="D51" s="223"/>
      <c r="E51" s="219">
        <v>1</v>
      </c>
    </row>
    <row r="52" spans="1:5" x14ac:dyDescent="0.25">
      <c r="A52" s="166" t="s">
        <v>1205</v>
      </c>
      <c r="B52" s="218"/>
      <c r="C52" s="230">
        <v>1</v>
      </c>
      <c r="D52" s="223"/>
      <c r="E52" s="219">
        <v>1</v>
      </c>
    </row>
    <row r="53" spans="1:5" ht="30" x14ac:dyDescent="0.25">
      <c r="A53" s="166" t="s">
        <v>1213</v>
      </c>
      <c r="B53" s="218"/>
      <c r="C53" s="230">
        <v>1</v>
      </c>
      <c r="D53" s="223"/>
      <c r="E53" s="219">
        <v>1</v>
      </c>
    </row>
    <row r="54" spans="1:5" x14ac:dyDescent="0.25">
      <c r="A54" s="166" t="s">
        <v>1223</v>
      </c>
      <c r="B54" s="218">
        <v>1</v>
      </c>
      <c r="C54" s="230">
        <v>4</v>
      </c>
      <c r="D54" s="223"/>
      <c r="E54" s="219">
        <v>5</v>
      </c>
    </row>
    <row r="55" spans="1:5" x14ac:dyDescent="0.25">
      <c r="A55" s="166" t="s">
        <v>1251</v>
      </c>
      <c r="B55" s="218">
        <v>1</v>
      </c>
      <c r="C55" s="230">
        <v>2</v>
      </c>
      <c r="D55" s="223"/>
      <c r="E55" s="219">
        <v>3</v>
      </c>
    </row>
    <row r="56" spans="1:5" x14ac:dyDescent="0.25">
      <c r="A56" s="166" t="s">
        <v>1401</v>
      </c>
      <c r="B56" s="218"/>
      <c r="C56" s="230">
        <v>1</v>
      </c>
      <c r="D56" s="223"/>
      <c r="E56" s="219">
        <v>1</v>
      </c>
    </row>
    <row r="57" spans="1:5" ht="30" x14ac:dyDescent="0.25">
      <c r="A57" s="166" t="s">
        <v>1295</v>
      </c>
      <c r="B57" s="218">
        <v>1</v>
      </c>
      <c r="C57" s="230">
        <v>2</v>
      </c>
      <c r="D57" s="223"/>
      <c r="E57" s="219">
        <v>3</v>
      </c>
    </row>
    <row r="58" spans="1:5" ht="30" x14ac:dyDescent="0.25">
      <c r="A58" s="166" t="s">
        <v>1516</v>
      </c>
      <c r="B58" s="218"/>
      <c r="C58" s="230">
        <v>2</v>
      </c>
      <c r="D58" s="223"/>
      <c r="E58" s="219">
        <v>2</v>
      </c>
    </row>
    <row r="59" spans="1:5" x14ac:dyDescent="0.25">
      <c r="A59" s="166" t="s">
        <v>1549</v>
      </c>
      <c r="B59" s="218"/>
      <c r="C59" s="230">
        <v>1</v>
      </c>
      <c r="D59" s="223"/>
      <c r="E59" s="219">
        <v>1</v>
      </c>
    </row>
    <row r="60" spans="1:5" x14ac:dyDescent="0.25">
      <c r="A60" s="194" t="s">
        <v>1561</v>
      </c>
      <c r="B60" s="220"/>
      <c r="C60" s="229">
        <v>1</v>
      </c>
      <c r="D60" s="224"/>
      <c r="E60" s="221">
        <v>1</v>
      </c>
    </row>
    <row r="61" spans="1:5" x14ac:dyDescent="0.25">
      <c r="A61" s="163" t="s">
        <v>243</v>
      </c>
      <c r="B61" s="225">
        <v>20</v>
      </c>
      <c r="C61" s="228">
        <v>65</v>
      </c>
      <c r="D61" s="226">
        <v>3</v>
      </c>
      <c r="E61" s="227">
        <v>88</v>
      </c>
    </row>
    <row r="62" spans="1:5" x14ac:dyDescent="0.25">
      <c r="A62"/>
      <c r="B62"/>
      <c r="C62"/>
      <c r="D62"/>
      <c r="E62"/>
    </row>
    <row r="63" spans="1:5" x14ac:dyDescent="0.25">
      <c r="A63"/>
      <c r="B63"/>
      <c r="C63"/>
      <c r="D63"/>
      <c r="E63"/>
    </row>
    <row r="64" spans="1:5" x14ac:dyDescent="0.25">
      <c r="A64"/>
      <c r="B64"/>
      <c r="C64"/>
      <c r="D64"/>
      <c r="E64"/>
    </row>
    <row r="65" spans="1:5" x14ac:dyDescent="0.25">
      <c r="A65"/>
      <c r="B65"/>
      <c r="C65"/>
      <c r="D65"/>
      <c r="E65"/>
    </row>
    <row r="66" spans="1:5" x14ac:dyDescent="0.25">
      <c r="A66"/>
      <c r="B66"/>
      <c r="C66"/>
      <c r="D66"/>
      <c r="E66"/>
    </row>
    <row r="67" spans="1:5" x14ac:dyDescent="0.25">
      <c r="A67"/>
      <c r="B67"/>
      <c r="C67"/>
      <c r="D67"/>
      <c r="E67"/>
    </row>
    <row r="68" spans="1:5" x14ac:dyDescent="0.25">
      <c r="A68"/>
      <c r="B68"/>
      <c r="C68"/>
      <c r="D68"/>
      <c r="E68"/>
    </row>
    <row r="69" spans="1:5" x14ac:dyDescent="0.25">
      <c r="A69"/>
      <c r="B69"/>
      <c r="C69"/>
      <c r="D69"/>
      <c r="E69"/>
    </row>
    <row r="70" spans="1:5" x14ac:dyDescent="0.25">
      <c r="A70"/>
      <c r="B70"/>
      <c r="C70"/>
      <c r="D70"/>
      <c r="E70"/>
    </row>
    <row r="71" spans="1:5" x14ac:dyDescent="0.25">
      <c r="A71"/>
    </row>
    <row r="72" spans="1:5" x14ac:dyDescent="0.25">
      <c r="A72"/>
    </row>
    <row r="73" spans="1:5" x14ac:dyDescent="0.25">
      <c r="A73"/>
    </row>
    <row r="74" spans="1:5" x14ac:dyDescent="0.25">
      <c r="A74"/>
    </row>
    <row r="75" spans="1:5" x14ac:dyDescent="0.25">
      <c r="A75"/>
    </row>
    <row r="76" spans="1:5" x14ac:dyDescent="0.25">
      <c r="A76"/>
    </row>
    <row r="77" spans="1:5" x14ac:dyDescent="0.25">
      <c r="A77"/>
    </row>
    <row r="78" spans="1:5" x14ac:dyDescent="0.25">
      <c r="A78"/>
    </row>
    <row r="79" spans="1:5" x14ac:dyDescent="0.25">
      <c r="A79"/>
    </row>
    <row r="80" spans="1:5"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sheetData>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8"/>
    <col min="2" max="2" width="5.7109375" style="68" customWidth="1"/>
    <col min="3" max="3" width="6.85546875" style="68" customWidth="1"/>
    <col min="4" max="4" width="19.28515625" style="68" customWidth="1"/>
    <col min="5" max="5" width="4.140625" style="68" customWidth="1"/>
    <col min="6" max="6" width="19.7109375" style="68" customWidth="1"/>
    <col min="7" max="7" width="2" style="68" customWidth="1"/>
    <col min="8" max="8" width="19.7109375" style="68" customWidth="1"/>
    <col min="9" max="9" width="2" style="68" customWidth="1"/>
    <col min="10" max="10" width="19.7109375" style="68" customWidth="1"/>
    <col min="11" max="11" width="2.42578125" style="68" customWidth="1"/>
    <col min="12" max="12" width="19.7109375" style="68" customWidth="1"/>
    <col min="13" max="13" width="2.5703125" style="68" customWidth="1"/>
    <col min="14" max="14" width="19.7109375" style="68" customWidth="1"/>
    <col min="15" max="15" width="5.7109375" style="68" customWidth="1"/>
    <col min="16" max="16384" width="11.42578125" style="68"/>
  </cols>
  <sheetData>
    <row r="1" spans="2:18" ht="19.5" customHeight="1" x14ac:dyDescent="0.25"/>
    <row r="2" spans="2:18" ht="27" customHeight="1" x14ac:dyDescent="0.25">
      <c r="B2" s="286" t="s">
        <v>279</v>
      </c>
      <c r="C2" s="287"/>
      <c r="D2" s="287"/>
      <c r="E2" s="287"/>
      <c r="F2" s="287"/>
      <c r="G2" s="287"/>
      <c r="H2" s="287"/>
      <c r="I2" s="287"/>
      <c r="J2" s="287"/>
      <c r="K2" s="287"/>
      <c r="L2" s="287"/>
      <c r="M2" s="287"/>
      <c r="N2" s="287"/>
      <c r="O2" s="288"/>
    </row>
    <row r="3" spans="2:18" ht="30" customHeight="1" x14ac:dyDescent="0.25">
      <c r="B3" s="289"/>
      <c r="C3" s="290"/>
      <c r="D3" s="290"/>
      <c r="E3" s="290"/>
      <c r="F3" s="290"/>
      <c r="G3" s="290"/>
      <c r="H3" s="290"/>
      <c r="I3" s="290"/>
      <c r="J3" s="290"/>
      <c r="K3" s="290"/>
      <c r="L3" s="290"/>
      <c r="M3" s="290"/>
      <c r="N3" s="290"/>
      <c r="O3" s="291"/>
    </row>
    <row r="4" spans="2:18" ht="19.5" customHeight="1" x14ac:dyDescent="0.25">
      <c r="B4" s="70"/>
      <c r="C4" s="69"/>
      <c r="D4" s="69"/>
      <c r="E4" s="69"/>
      <c r="F4" s="69"/>
      <c r="G4" s="69"/>
      <c r="H4" s="69"/>
      <c r="I4" s="69"/>
      <c r="J4" s="69"/>
      <c r="K4" s="69"/>
      <c r="L4" s="69"/>
      <c r="M4" s="69"/>
      <c r="N4" s="69"/>
      <c r="O4" s="83"/>
    </row>
    <row r="5" spans="2:18" x14ac:dyDescent="0.25">
      <c r="B5" s="70"/>
      <c r="D5" s="71"/>
      <c r="F5" s="71"/>
      <c r="H5" s="71"/>
      <c r="J5" s="71"/>
      <c r="L5" s="71"/>
      <c r="N5" s="71"/>
      <c r="O5" s="83"/>
    </row>
    <row r="6" spans="2:18" ht="40.5" customHeight="1" x14ac:dyDescent="0.25">
      <c r="B6" s="70"/>
      <c r="C6" s="285" t="s">
        <v>270</v>
      </c>
      <c r="D6" s="72" t="str">
        <f>Datos!T2</f>
        <v>Muy alta (5)</v>
      </c>
      <c r="F6" s="73">
        <f>COUNTIFS(Mapa_riesgos!$U$12:$U$99,$D6,Mapa_riesgos!$W$12:$W$99,F$16)</f>
        <v>0</v>
      </c>
      <c r="G6" s="74"/>
      <c r="H6" s="73">
        <f>COUNTIFS(Mapa_riesgos!$U$12:$U$99,$D6,Mapa_riesgos!$W$12:$W$99,H$16)</f>
        <v>2</v>
      </c>
      <c r="I6" s="74"/>
      <c r="J6" s="73">
        <f>COUNTIFS(Mapa_riesgos!$U$12:$U$99,$D6,Mapa_riesgos!$W$12:$W$99,J$16)</f>
        <v>0</v>
      </c>
      <c r="K6" s="74"/>
      <c r="L6" s="73">
        <f>COUNTIFS(Mapa_riesgos!$U$12:$U$99,$D6,Mapa_riesgos!$W$12:$W$99,L$16)</f>
        <v>0</v>
      </c>
      <c r="M6" s="74"/>
      <c r="N6" s="75">
        <f>COUNTIFS(Mapa_riesgos!$U$12:$U$99,$D6,Mapa_riesgos!$W$12:$W$99,N$16)</f>
        <v>0</v>
      </c>
      <c r="O6" s="83"/>
    </row>
    <row r="7" spans="2:18" ht="12" customHeight="1" x14ac:dyDescent="0.25">
      <c r="B7" s="70"/>
      <c r="C7" s="285"/>
      <c r="D7" s="71"/>
      <c r="F7" s="76"/>
      <c r="G7" s="74"/>
      <c r="H7" s="76"/>
      <c r="I7" s="74"/>
      <c r="J7" s="76"/>
      <c r="K7" s="74"/>
      <c r="L7" s="76"/>
      <c r="M7" s="74"/>
      <c r="N7" s="76"/>
      <c r="O7" s="83"/>
    </row>
    <row r="8" spans="2:18" ht="40.5" customHeight="1" x14ac:dyDescent="0.25">
      <c r="B8" s="70"/>
      <c r="C8" s="285"/>
      <c r="D8" s="72" t="str">
        <f>Datos!T3</f>
        <v>Alta (4)</v>
      </c>
      <c r="F8" s="77">
        <f>COUNTIFS(Mapa_riesgos!$U$12:$U$99,$D8,Mapa_riesgos!$W$12:$W$99,F$16)</f>
        <v>1</v>
      </c>
      <c r="G8" s="74"/>
      <c r="H8" s="77">
        <f>COUNTIFS(Mapa_riesgos!$U$12:$U$99,$D8,Mapa_riesgos!$W$12:$W$99,H$16)</f>
        <v>0</v>
      </c>
      <c r="I8" s="74"/>
      <c r="J8" s="73">
        <f>COUNTIFS(Mapa_riesgos!$U$12:$U$99,$D8,Mapa_riesgos!$W$12:$W$99,J$16)</f>
        <v>4</v>
      </c>
      <c r="K8" s="74"/>
      <c r="L8" s="73">
        <f>COUNTIFS(Mapa_riesgos!$U$12:$U$99,$D8,Mapa_riesgos!$W$12:$W$99,L$16)</f>
        <v>3</v>
      </c>
      <c r="M8" s="74"/>
      <c r="N8" s="75">
        <f>COUNTIFS(Mapa_riesgos!$U$12:$U$99,$D8,Mapa_riesgos!$W$12:$W$99,N$16)</f>
        <v>1</v>
      </c>
      <c r="O8" s="83"/>
    </row>
    <row r="9" spans="2:18" ht="11.25" customHeight="1" x14ac:dyDescent="0.25">
      <c r="B9" s="70"/>
      <c r="C9" s="285"/>
      <c r="D9" s="71"/>
      <c r="F9" s="76"/>
      <c r="G9" s="74"/>
      <c r="H9" s="76"/>
      <c r="I9" s="74"/>
      <c r="J9" s="76"/>
      <c r="K9" s="74"/>
      <c r="L9" s="76"/>
      <c r="M9" s="74"/>
      <c r="N9" s="76"/>
      <c r="O9" s="83"/>
    </row>
    <row r="10" spans="2:18" ht="40.5" customHeight="1" x14ac:dyDescent="0.25">
      <c r="B10" s="70"/>
      <c r="C10" s="285"/>
      <c r="D10" s="72" t="str">
        <f>Datos!T4</f>
        <v>Media (3)</v>
      </c>
      <c r="F10" s="77">
        <f>COUNTIFS(Mapa_riesgos!$U$12:$U$99,$D10,Mapa_riesgos!$W$12:$W$99,F$16)</f>
        <v>1</v>
      </c>
      <c r="G10" s="74"/>
      <c r="H10" s="77">
        <f>COUNTIFS(Mapa_riesgos!$U$12:$U$99,$D10,Mapa_riesgos!$W$12:$W$99,H$16)</f>
        <v>13</v>
      </c>
      <c r="I10" s="74"/>
      <c r="J10" s="77">
        <f>COUNTIFS(Mapa_riesgos!$U$12:$U$99,$D10,Mapa_riesgos!$W$12:$W$99,J$16)</f>
        <v>7</v>
      </c>
      <c r="K10" s="74"/>
      <c r="L10" s="73">
        <f>COUNTIFS(Mapa_riesgos!$U$12:$U$99,$D10,Mapa_riesgos!$W$12:$W$99,L$16)</f>
        <v>3</v>
      </c>
      <c r="M10" s="74"/>
      <c r="N10" s="75">
        <f>COUNTIFS(Mapa_riesgos!$U$12:$U$99,$D10,Mapa_riesgos!$W$12:$W$99,N$16)</f>
        <v>0</v>
      </c>
      <c r="O10" s="83"/>
      <c r="Q10" s="101"/>
      <c r="R10" s="102"/>
    </row>
    <row r="11" spans="2:18" ht="9" customHeight="1" x14ac:dyDescent="0.25">
      <c r="B11" s="70"/>
      <c r="C11" s="285"/>
      <c r="D11" s="71"/>
      <c r="F11" s="76"/>
      <c r="G11" s="74"/>
      <c r="H11" s="76"/>
      <c r="I11" s="74"/>
      <c r="J11" s="76"/>
      <c r="K11" s="74"/>
      <c r="L11" s="76"/>
      <c r="M11" s="74"/>
      <c r="N11" s="76"/>
      <c r="O11" s="83"/>
    </row>
    <row r="12" spans="2:18" ht="40.5" customHeight="1" x14ac:dyDescent="0.25">
      <c r="B12" s="70"/>
      <c r="C12" s="285"/>
      <c r="D12" s="72" t="str">
        <f>Datos!T5</f>
        <v>Baja (2)</v>
      </c>
      <c r="F12" s="78">
        <f>COUNTIFS(Mapa_riesgos!$U$12:$U$99,$D12,Mapa_riesgos!$W$12:$W$99,F$16)</f>
        <v>0</v>
      </c>
      <c r="G12" s="74"/>
      <c r="H12" s="77">
        <f>COUNTIFS(Mapa_riesgos!$U$12:$U$99,$D12,Mapa_riesgos!$W$12:$W$99,H$16)</f>
        <v>18</v>
      </c>
      <c r="I12" s="74"/>
      <c r="J12" s="77">
        <f>COUNTIFS(Mapa_riesgos!$U$12:$U$99,$D12,Mapa_riesgos!$W$12:$W$99,J$16)</f>
        <v>5</v>
      </c>
      <c r="K12" s="74"/>
      <c r="L12" s="73">
        <f>COUNTIFS(Mapa_riesgos!$U$12:$U$99,$D12,Mapa_riesgos!$W$12:$W$99,L$16)</f>
        <v>5</v>
      </c>
      <c r="M12" s="74"/>
      <c r="N12" s="75">
        <f>COUNTIFS(Mapa_riesgos!$U$12:$U$99,$D12,Mapa_riesgos!$W$12:$W$99,N$16)</f>
        <v>0</v>
      </c>
      <c r="O12" s="83"/>
      <c r="Q12" s="101"/>
      <c r="R12" s="103"/>
    </row>
    <row r="13" spans="2:18" ht="9.75" customHeight="1" x14ac:dyDescent="0.25">
      <c r="B13" s="70"/>
      <c r="C13" s="285"/>
      <c r="D13" s="71"/>
      <c r="F13" s="76"/>
      <c r="G13" s="74"/>
      <c r="H13" s="76"/>
      <c r="I13" s="74"/>
      <c r="J13" s="76"/>
      <c r="K13" s="74"/>
      <c r="L13" s="76"/>
      <c r="M13" s="74"/>
      <c r="N13" s="76"/>
      <c r="O13" s="83"/>
    </row>
    <row r="14" spans="2:18" ht="40.5" customHeight="1" x14ac:dyDescent="0.25">
      <c r="B14" s="70"/>
      <c r="C14" s="285"/>
      <c r="D14" s="72" t="str">
        <f>Datos!T6</f>
        <v>Muy baja (1)</v>
      </c>
      <c r="F14" s="78">
        <f>COUNTIFS(Mapa_riesgos!$U$12:$U$99,$D14,Mapa_riesgos!$W$12:$W$99,F$16)</f>
        <v>0</v>
      </c>
      <c r="G14" s="74"/>
      <c r="H14" s="78">
        <f>COUNTIFS(Mapa_riesgos!$U$12:$U$99,$D14,Mapa_riesgos!$W$12:$W$99,H$16)</f>
        <v>3</v>
      </c>
      <c r="I14" s="74"/>
      <c r="J14" s="77">
        <f>COUNTIFS(Mapa_riesgos!$U$12:$U$99,$D14,Mapa_riesgos!$W$12:$W$99,J$16)</f>
        <v>3</v>
      </c>
      <c r="K14" s="74"/>
      <c r="L14" s="73">
        <f>COUNTIFS(Mapa_riesgos!$U$12:$U$99,$D14,Mapa_riesgos!$W$12:$W$99,L$16)</f>
        <v>13</v>
      </c>
      <c r="M14" s="74"/>
      <c r="N14" s="75">
        <f>COUNTIFS(Mapa_riesgos!$U$12:$U$99,$D14,Mapa_riesgos!$W$12:$W$99,N$16)</f>
        <v>6</v>
      </c>
      <c r="O14" s="83"/>
    </row>
    <row r="15" spans="2:18" ht="27.75" customHeight="1" x14ac:dyDescent="0.25">
      <c r="B15" s="70"/>
      <c r="D15" s="71"/>
      <c r="F15" s="71"/>
      <c r="H15" s="71"/>
      <c r="J15" s="71"/>
      <c r="L15" s="71"/>
      <c r="N15" s="71"/>
      <c r="O15" s="83"/>
    </row>
    <row r="16" spans="2:18" ht="41.25" customHeight="1" x14ac:dyDescent="0.25">
      <c r="B16" s="70"/>
      <c r="F16" s="72" t="str">
        <f>Datos!U6</f>
        <v>Leve (1)</v>
      </c>
      <c r="G16" s="79"/>
      <c r="H16" s="72" t="str">
        <f>Datos!U5</f>
        <v>Menor (2)</v>
      </c>
      <c r="I16" s="79"/>
      <c r="J16" s="72" t="str">
        <f>Datos!U4</f>
        <v>Moderado (3)</v>
      </c>
      <c r="K16" s="79"/>
      <c r="L16" s="72" t="str">
        <f>Datos!U3</f>
        <v>Mayor (4)</v>
      </c>
      <c r="M16" s="79"/>
      <c r="N16" s="72" t="str">
        <f>Datos!U2</f>
        <v>Catastrófico (5)</v>
      </c>
      <c r="O16" s="83"/>
    </row>
    <row r="17" spans="2:15" ht="41.25" customHeight="1" x14ac:dyDescent="0.25">
      <c r="B17" s="70"/>
      <c r="F17" s="80"/>
      <c r="G17" s="81"/>
      <c r="H17" s="80"/>
      <c r="I17" s="81"/>
      <c r="J17" s="82" t="s">
        <v>269</v>
      </c>
      <c r="K17" s="81"/>
      <c r="L17" s="80"/>
      <c r="M17" s="81"/>
      <c r="N17" s="80"/>
      <c r="O17" s="83"/>
    </row>
    <row r="18" spans="2:15" ht="18" customHeight="1" x14ac:dyDescent="0.25">
      <c r="B18" s="70"/>
      <c r="O18" s="83"/>
    </row>
    <row r="19" spans="2:15" ht="26.25" customHeight="1" x14ac:dyDescent="0.25">
      <c r="B19" s="70"/>
      <c r="D19" s="82" t="s">
        <v>224</v>
      </c>
      <c r="F19" s="84">
        <f>+F12+F14+H14</f>
        <v>3</v>
      </c>
      <c r="G19" s="74"/>
      <c r="H19" s="84">
        <f>+F8+F10+H8+H10+H12+J10+J12+J14</f>
        <v>48</v>
      </c>
      <c r="I19" s="74"/>
      <c r="J19" s="84">
        <f>+F6+H6+J6+J8+L6+L8+L10+L12+L14</f>
        <v>30</v>
      </c>
      <c r="K19" s="74"/>
      <c r="L19" s="84">
        <f>+N6+N8+N10+N12+N14</f>
        <v>7</v>
      </c>
      <c r="M19" s="81"/>
      <c r="N19" s="81"/>
      <c r="O19" s="83"/>
    </row>
    <row r="20" spans="2:15" ht="26.25" customHeight="1" x14ac:dyDescent="0.3">
      <c r="B20" s="70"/>
      <c r="D20" s="85">
        <f>SUM(F6:N14)</f>
        <v>88</v>
      </c>
      <c r="F20" s="86" t="s">
        <v>271</v>
      </c>
      <c r="G20" s="87"/>
      <c r="H20" s="88" t="s">
        <v>84</v>
      </c>
      <c r="I20" s="87"/>
      <c r="J20" s="89" t="s">
        <v>272</v>
      </c>
      <c r="K20" s="87"/>
      <c r="L20" s="90" t="s">
        <v>273</v>
      </c>
      <c r="O20" s="83"/>
    </row>
    <row r="21" spans="2:15" x14ac:dyDescent="0.25">
      <c r="B21" s="91"/>
      <c r="C21" s="92"/>
      <c r="D21" s="92"/>
      <c r="E21" s="92"/>
      <c r="F21" s="92"/>
      <c r="G21" s="92"/>
      <c r="H21" s="92"/>
      <c r="I21" s="92"/>
      <c r="J21" s="92"/>
      <c r="K21" s="92"/>
      <c r="L21" s="92"/>
      <c r="M21" s="92"/>
      <c r="N21" s="92"/>
      <c r="O21" s="93"/>
    </row>
  </sheetData>
  <mergeCells count="2">
    <mergeCell ref="C6:C14"/>
    <mergeCell ref="B2:O3"/>
  </mergeCells>
  <conditionalFormatting sqref="F6 H6 J6 L6 J8 L8 L10 L12 L14">
    <cfRule type="cellIs" dxfId="7" priority="2" operator="equal">
      <formula>0</formula>
    </cfRule>
  </conditionalFormatting>
  <conditionalFormatting sqref="F8 H8 F10 H10 J10 H12 J12 J14">
    <cfRule type="cellIs" dxfId="6" priority="3" operator="equal">
      <formula>0</formula>
    </cfRule>
  </conditionalFormatting>
  <conditionalFormatting sqref="F12 F14 H14">
    <cfRule type="cellIs" dxfId="5" priority="4"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tint="-0.249977111117893"/>
  </sheetPr>
  <dimension ref="B1:E20"/>
  <sheetViews>
    <sheetView showGridLines="0" zoomScaleNormal="100" workbookViewId="0"/>
  </sheetViews>
  <sheetFormatPr baseColWidth="10" defaultRowHeight="15" x14ac:dyDescent="0.25"/>
  <cols>
    <col min="1" max="1" width="23.140625" style="96" customWidth="1"/>
    <col min="2" max="2" width="31.140625" style="96" customWidth="1"/>
    <col min="3" max="3" width="14.42578125" style="96" customWidth="1"/>
    <col min="4" max="4" width="32.85546875" style="96" customWidth="1"/>
    <col min="5" max="5" width="14.42578125" style="96" customWidth="1"/>
    <col min="6" max="16384" width="11.42578125" style="96"/>
  </cols>
  <sheetData>
    <row r="1" spans="2:5" ht="27" customHeight="1" x14ac:dyDescent="0.25"/>
    <row r="2" spans="2:5" x14ac:dyDescent="0.25">
      <c r="B2" s="149" t="s">
        <v>223</v>
      </c>
      <c r="C2" s="149" t="s">
        <v>263</v>
      </c>
      <c r="D2" s="149" t="s">
        <v>225</v>
      </c>
      <c r="E2" s="149" t="s">
        <v>263</v>
      </c>
    </row>
    <row r="3" spans="2:5" x14ac:dyDescent="0.25">
      <c r="B3" s="150" t="s">
        <v>273</v>
      </c>
      <c r="C3" s="159">
        <f>COUNTIFS(Mapa_riesgos!$Y$12:$Y$99,$B$3)</f>
        <v>7</v>
      </c>
      <c r="D3" s="150" t="s">
        <v>273</v>
      </c>
      <c r="E3" s="159">
        <f>COUNTIFS(Mapa_riesgos!$Y$12:$Y$99,$B$3,Mapa_riesgos!$AE$12:$AE$99,D3)</f>
        <v>6</v>
      </c>
    </row>
    <row r="4" spans="2:5" x14ac:dyDescent="0.25">
      <c r="B4" s="151"/>
      <c r="C4" s="159"/>
      <c r="D4" s="152" t="s">
        <v>272</v>
      </c>
      <c r="E4" s="159">
        <f>COUNTIFS(Mapa_riesgos!$Y$12:$Y$99,$B$3,Mapa_riesgos!$AE$12:$AE$99,D4)</f>
        <v>1</v>
      </c>
    </row>
    <row r="5" spans="2:5" x14ac:dyDescent="0.25">
      <c r="B5" s="151"/>
      <c r="C5" s="159"/>
      <c r="D5" s="153" t="s">
        <v>84</v>
      </c>
      <c r="E5" s="159">
        <f>COUNTIFS(Mapa_riesgos!$Y$12:$Y$99,$B$3,Mapa_riesgos!$AE$12:$AE$99,D5)</f>
        <v>0</v>
      </c>
    </row>
    <row r="6" spans="2:5" x14ac:dyDescent="0.25">
      <c r="B6" s="154"/>
      <c r="C6" s="160"/>
      <c r="D6" s="155" t="s">
        <v>271</v>
      </c>
      <c r="E6" s="159">
        <f>COUNTIFS(Mapa_riesgos!$Y$12:$Y$99,$B$3,Mapa_riesgos!$AE$12:$AE$99,D6)</f>
        <v>0</v>
      </c>
    </row>
    <row r="7" spans="2:5" x14ac:dyDescent="0.25">
      <c r="B7" s="152" t="s">
        <v>272</v>
      </c>
      <c r="C7" s="159">
        <f>COUNTIFS(Mapa_riesgos!$Y$12:$Y$99,$B$7)</f>
        <v>30</v>
      </c>
      <c r="D7" s="150" t="s">
        <v>273</v>
      </c>
      <c r="E7" s="159">
        <f>COUNTIFS(Mapa_riesgos!$Y$12:$Y$99,$B$7,Mapa_riesgos!$AE$12:$AE$99,D7)</f>
        <v>0</v>
      </c>
    </row>
    <row r="8" spans="2:5" x14ac:dyDescent="0.25">
      <c r="B8" s="151"/>
      <c r="C8" s="159"/>
      <c r="D8" s="152" t="s">
        <v>272</v>
      </c>
      <c r="E8" s="159">
        <f>COUNTIFS(Mapa_riesgos!$Y$12:$Y$99,$B$7,Mapa_riesgos!$AE$12:$AE$99,D8)</f>
        <v>13</v>
      </c>
    </row>
    <row r="9" spans="2:5" x14ac:dyDescent="0.25">
      <c r="B9" s="151"/>
      <c r="C9" s="159"/>
      <c r="D9" s="153" t="s">
        <v>84</v>
      </c>
      <c r="E9" s="159">
        <f>COUNTIFS(Mapa_riesgos!$Y$12:$Y$99,$B$7,Mapa_riesgos!$AE$12:$AE$99,D9)</f>
        <v>5</v>
      </c>
    </row>
    <row r="10" spans="2:5" x14ac:dyDescent="0.25">
      <c r="B10" s="154"/>
      <c r="C10" s="160"/>
      <c r="D10" s="155" t="s">
        <v>271</v>
      </c>
      <c r="E10" s="159">
        <f>COUNTIFS(Mapa_riesgos!$Y$12:$Y$99,$B$7,Mapa_riesgos!$AE$12:$AE$99,D10)</f>
        <v>12</v>
      </c>
    </row>
    <row r="11" spans="2:5" x14ac:dyDescent="0.25">
      <c r="B11" s="153" t="s">
        <v>84</v>
      </c>
      <c r="C11" s="159">
        <f>COUNTIFS(Mapa_riesgos!$Y$12:$Y$99,$B$11)</f>
        <v>48</v>
      </c>
      <c r="D11" s="150" t="s">
        <v>273</v>
      </c>
      <c r="E11" s="159">
        <f>COUNTIFS(Mapa_riesgos!$Y$12:$Y$99,$B$11,Mapa_riesgos!$AE$12:$AE$99,D11)</f>
        <v>0</v>
      </c>
    </row>
    <row r="12" spans="2:5" x14ac:dyDescent="0.25">
      <c r="B12" s="151"/>
      <c r="C12" s="159"/>
      <c r="D12" s="152" t="s">
        <v>272</v>
      </c>
      <c r="E12" s="159">
        <f>COUNTIFS(Mapa_riesgos!$Y$12:$Y$99,$B$11,Mapa_riesgos!$AE$12:$AE$99,D12)</f>
        <v>0</v>
      </c>
    </row>
    <row r="13" spans="2:5" x14ac:dyDescent="0.25">
      <c r="B13" s="151"/>
      <c r="C13" s="159"/>
      <c r="D13" s="153" t="s">
        <v>84</v>
      </c>
      <c r="E13" s="159">
        <f>COUNTIFS(Mapa_riesgos!$Y$12:$Y$99,$B$11,Mapa_riesgos!$AE$12:$AE$99,D13)</f>
        <v>2</v>
      </c>
    </row>
    <row r="14" spans="2:5" x14ac:dyDescent="0.25">
      <c r="B14" s="154"/>
      <c r="C14" s="160"/>
      <c r="D14" s="155" t="s">
        <v>271</v>
      </c>
      <c r="E14" s="159">
        <f>COUNTIFS(Mapa_riesgos!$Y$12:$Y$99,$B$11,Mapa_riesgos!$AE$12:$AE$99,D14)</f>
        <v>46</v>
      </c>
    </row>
    <row r="15" spans="2:5" x14ac:dyDescent="0.25">
      <c r="B15" s="156" t="s">
        <v>271</v>
      </c>
      <c r="C15" s="159">
        <f>COUNTIFS(Mapa_riesgos!$Y$12:$Y$99,$B$15)</f>
        <v>3</v>
      </c>
      <c r="D15" s="150" t="s">
        <v>273</v>
      </c>
      <c r="E15" s="159">
        <f>COUNTIFS(Mapa_riesgos!$Y$12:$Y$99,$B$15,Mapa_riesgos!$AE$12:$AE$99,D15)</f>
        <v>0</v>
      </c>
    </row>
    <row r="16" spans="2:5" x14ac:dyDescent="0.25">
      <c r="B16" s="151"/>
      <c r="C16" s="159"/>
      <c r="D16" s="152" t="s">
        <v>272</v>
      </c>
      <c r="E16" s="159">
        <f>COUNTIFS(Mapa_riesgos!$Y$12:$Y$99,$B$15,Mapa_riesgos!$AE$12:$AE$99,D16)</f>
        <v>0</v>
      </c>
    </row>
    <row r="17" spans="2:5" x14ac:dyDescent="0.25">
      <c r="B17" s="151"/>
      <c r="D17" s="153" t="s">
        <v>84</v>
      </c>
      <c r="E17" s="159">
        <f>COUNTIFS(Mapa_riesgos!$Y$12:$Y$99,$B$15,Mapa_riesgos!$AE$12:$AE$99,D17)</f>
        <v>0</v>
      </c>
    </row>
    <row r="18" spans="2:5" x14ac:dyDescent="0.25">
      <c r="B18" s="154"/>
      <c r="C18" s="97"/>
      <c r="D18" s="155" t="s">
        <v>271</v>
      </c>
      <c r="E18" s="159">
        <f>COUNTIFS(Mapa_riesgos!$Y$12:$Y$99,$B$15,Mapa_riesgos!$AE$12:$AE$99,D18)</f>
        <v>3</v>
      </c>
    </row>
    <row r="19" spans="2:5" x14ac:dyDescent="0.25">
      <c r="B19" s="157"/>
      <c r="C19" s="98"/>
      <c r="D19" s="157"/>
      <c r="E19" s="98"/>
    </row>
    <row r="20" spans="2:5" x14ac:dyDescent="0.25">
      <c r="B20" s="158" t="s">
        <v>264</v>
      </c>
      <c r="C20" s="158"/>
      <c r="D20" s="98"/>
      <c r="E20" s="98">
        <f>SUM(E3:E18)</f>
        <v>88</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68" customWidth="1"/>
    <col min="2" max="2" width="5.7109375" style="68" customWidth="1"/>
    <col min="3" max="3" width="6.85546875" style="68" customWidth="1"/>
    <col min="4" max="4" width="19.28515625" style="68" customWidth="1"/>
    <col min="5" max="5" width="4.140625" style="68" customWidth="1"/>
    <col min="6" max="6" width="19.7109375" style="68" customWidth="1"/>
    <col min="7" max="7" width="2" style="68" customWidth="1"/>
    <col min="8" max="8" width="19.7109375" style="68" customWidth="1"/>
    <col min="9" max="9" width="2" style="68" customWidth="1"/>
    <col min="10" max="10" width="19.7109375" style="68" customWidth="1"/>
    <col min="11" max="11" width="2.42578125" style="68" customWidth="1"/>
    <col min="12" max="12" width="19.7109375" style="68" customWidth="1"/>
    <col min="13" max="13" width="2.5703125" style="68" customWidth="1"/>
    <col min="14" max="14" width="19.7109375" style="68" customWidth="1"/>
    <col min="15" max="15" width="5.7109375" style="68" customWidth="1"/>
    <col min="16" max="16384" width="11.42578125" style="68"/>
  </cols>
  <sheetData>
    <row r="1" spans="2:18" ht="20.25" customHeight="1" x14ac:dyDescent="0.25"/>
    <row r="2" spans="2:18" ht="27" customHeight="1" x14ac:dyDescent="0.25">
      <c r="B2" s="286" t="s">
        <v>280</v>
      </c>
      <c r="C2" s="287"/>
      <c r="D2" s="287"/>
      <c r="E2" s="287"/>
      <c r="F2" s="287"/>
      <c r="G2" s="287"/>
      <c r="H2" s="287"/>
      <c r="I2" s="287"/>
      <c r="J2" s="287"/>
      <c r="K2" s="287"/>
      <c r="L2" s="287"/>
      <c r="M2" s="287"/>
      <c r="N2" s="287"/>
      <c r="O2" s="288"/>
      <c r="P2" s="94"/>
    </row>
    <row r="3" spans="2:18" ht="30" customHeight="1" x14ac:dyDescent="0.25">
      <c r="B3" s="289"/>
      <c r="C3" s="290"/>
      <c r="D3" s="290"/>
      <c r="E3" s="290"/>
      <c r="F3" s="290"/>
      <c r="G3" s="290"/>
      <c r="H3" s="290"/>
      <c r="I3" s="290"/>
      <c r="J3" s="290"/>
      <c r="K3" s="290"/>
      <c r="L3" s="290"/>
      <c r="M3" s="290"/>
      <c r="N3" s="290"/>
      <c r="O3" s="291"/>
      <c r="P3" s="94"/>
    </row>
    <row r="4" spans="2:18" ht="20.25" customHeight="1" x14ac:dyDescent="0.25">
      <c r="B4" s="70"/>
      <c r="O4" s="83"/>
      <c r="P4" s="70"/>
    </row>
    <row r="5" spans="2:18" x14ac:dyDescent="0.25">
      <c r="B5" s="70"/>
      <c r="D5" s="71"/>
      <c r="F5" s="71"/>
      <c r="H5" s="71"/>
      <c r="J5" s="71"/>
      <c r="L5" s="71"/>
      <c r="N5" s="71"/>
      <c r="O5" s="83"/>
      <c r="P5" s="70"/>
    </row>
    <row r="6" spans="2:18" ht="40.5" customHeight="1" x14ac:dyDescent="0.25">
      <c r="B6" s="70"/>
      <c r="C6" s="285" t="s">
        <v>270</v>
      </c>
      <c r="D6" s="72" t="str">
        <f>Datos!T2</f>
        <v>Muy alta (5)</v>
      </c>
      <c r="F6" s="73">
        <f>COUNTIFS(Mapa_riesgos!$AA$12:$AA$99,$D6,Mapa_riesgos!$AC$12:$AC$99,F$16)</f>
        <v>0</v>
      </c>
      <c r="G6" s="74"/>
      <c r="H6" s="73">
        <f>COUNTIFS(Mapa_riesgos!$AA$12:$AA$99,$D6,Mapa_riesgos!$AC$12:$AC$99,H$16)</f>
        <v>0</v>
      </c>
      <c r="I6" s="74"/>
      <c r="J6" s="73">
        <f>COUNTIFS(Mapa_riesgos!$AA$12:$AA$99,$D6,Mapa_riesgos!$AC$12:$AC$99,J$16)</f>
        <v>0</v>
      </c>
      <c r="K6" s="74"/>
      <c r="L6" s="73">
        <f>COUNTIFS(Mapa_riesgos!$AA$12:$AA$99,$D6,Mapa_riesgos!$AC$12:$AC$99,L$16)</f>
        <v>0</v>
      </c>
      <c r="M6" s="74"/>
      <c r="N6" s="75">
        <f>COUNTIFS(Mapa_riesgos!$AA$12:$AA$99,$D6,Mapa_riesgos!$AC$12:$AC$99,N$16)</f>
        <v>0</v>
      </c>
      <c r="O6" s="83"/>
      <c r="P6" s="70"/>
    </row>
    <row r="7" spans="2:18" ht="12" customHeight="1" x14ac:dyDescent="0.25">
      <c r="B7" s="70"/>
      <c r="C7" s="285"/>
      <c r="D7" s="71"/>
      <c r="F7" s="76"/>
      <c r="G7" s="74"/>
      <c r="H7" s="76"/>
      <c r="I7" s="74"/>
      <c r="J7" s="76"/>
      <c r="K7" s="74"/>
      <c r="L7" s="76"/>
      <c r="M7" s="74"/>
      <c r="N7" s="76"/>
      <c r="O7" s="83"/>
      <c r="P7" s="70"/>
    </row>
    <row r="8" spans="2:18" ht="40.5" customHeight="1" x14ac:dyDescent="0.25">
      <c r="B8" s="70"/>
      <c r="C8" s="285"/>
      <c r="D8" s="72" t="str">
        <f>Datos!T3</f>
        <v>Alta (4)</v>
      </c>
      <c r="F8" s="77">
        <f>COUNTIFS(Mapa_riesgos!$AA$12:$AA$99,$D8,Mapa_riesgos!$AC$12:$AC$99,F$16)</f>
        <v>0</v>
      </c>
      <c r="G8" s="74"/>
      <c r="H8" s="77">
        <f>COUNTIFS(Mapa_riesgos!$AA$12:$AA$99,$D8,Mapa_riesgos!$AC$12:$AC$99,H$16)</f>
        <v>0</v>
      </c>
      <c r="I8" s="74"/>
      <c r="J8" s="73">
        <f>COUNTIFS(Mapa_riesgos!$AA$12:$AA$99,$D8,Mapa_riesgos!$AC$12:$AC$99,J$16)</f>
        <v>0</v>
      </c>
      <c r="K8" s="74"/>
      <c r="L8" s="73">
        <f>COUNTIFS(Mapa_riesgos!$AA$12:$AA$99,$D8,Mapa_riesgos!$AC$12:$AC$99,L$16)</f>
        <v>0</v>
      </c>
      <c r="M8" s="74"/>
      <c r="N8" s="75">
        <f>COUNTIFS(Mapa_riesgos!$AA$12:$AA$99,$D8,Mapa_riesgos!$AC$12:$AC$99,N$16)</f>
        <v>0</v>
      </c>
      <c r="O8" s="83"/>
      <c r="P8" s="70"/>
    </row>
    <row r="9" spans="2:18" ht="11.25" customHeight="1" x14ac:dyDescent="0.25">
      <c r="B9" s="70"/>
      <c r="C9" s="285"/>
      <c r="D9" s="71"/>
      <c r="F9" s="76"/>
      <c r="G9" s="74"/>
      <c r="H9" s="76"/>
      <c r="I9" s="74"/>
      <c r="J9" s="76"/>
      <c r="K9" s="74"/>
      <c r="L9" s="76"/>
      <c r="M9" s="74"/>
      <c r="N9" s="76"/>
      <c r="O9" s="83"/>
      <c r="P9" s="70"/>
    </row>
    <row r="10" spans="2:18" ht="40.5" customHeight="1" x14ac:dyDescent="0.25">
      <c r="B10" s="70"/>
      <c r="C10" s="285"/>
      <c r="D10" s="72" t="str">
        <f>Datos!T4</f>
        <v>Media (3)</v>
      </c>
      <c r="F10" s="77">
        <f>COUNTIFS(Mapa_riesgos!$AA$12:$AA$99,$D10,Mapa_riesgos!$AC$12:$AC$99,F$16)</f>
        <v>0</v>
      </c>
      <c r="G10" s="74"/>
      <c r="H10" s="77">
        <f>COUNTIFS(Mapa_riesgos!$AA$12:$AA$99,$D10,Mapa_riesgos!$AC$12:$AC$99,H$16)</f>
        <v>0</v>
      </c>
      <c r="I10" s="74"/>
      <c r="J10" s="77">
        <f>COUNTIFS(Mapa_riesgos!$AA$12:$AA$99,$D10,Mapa_riesgos!$AC$12:$AC$99,J$16)</f>
        <v>0</v>
      </c>
      <c r="K10" s="74"/>
      <c r="L10" s="73">
        <f>COUNTIFS(Mapa_riesgos!$AA$12:$AA$99,$D10,Mapa_riesgos!$AC$12:$AC$99,L$16)</f>
        <v>0</v>
      </c>
      <c r="M10" s="74"/>
      <c r="N10" s="75">
        <f>COUNTIFS(Mapa_riesgos!$AA$12:$AA$99,$D10,Mapa_riesgos!$AC$12:$AC$99,N$16)</f>
        <v>0</v>
      </c>
      <c r="O10" s="83"/>
      <c r="P10" s="70"/>
      <c r="R10" s="102"/>
    </row>
    <row r="11" spans="2:18" ht="9" customHeight="1" x14ac:dyDescent="0.25">
      <c r="B11" s="70"/>
      <c r="C11" s="285"/>
      <c r="D11" s="71"/>
      <c r="F11" s="76"/>
      <c r="G11" s="74"/>
      <c r="H11" s="76"/>
      <c r="I11" s="74"/>
      <c r="J11" s="76"/>
      <c r="K11" s="74"/>
      <c r="L11" s="76"/>
      <c r="M11" s="74"/>
      <c r="N11" s="76"/>
      <c r="O11" s="83"/>
      <c r="P11" s="70"/>
    </row>
    <row r="12" spans="2:18" ht="40.5" customHeight="1" x14ac:dyDescent="0.25">
      <c r="B12" s="70"/>
      <c r="C12" s="285"/>
      <c r="D12" s="72" t="str">
        <f>Datos!T5</f>
        <v>Baja (2)</v>
      </c>
      <c r="F12" s="78">
        <f>COUNTIFS(Mapa_riesgos!$AA$12:$AA$99,$D12,Mapa_riesgos!$AC$12:$AC$99,F$16)</f>
        <v>4</v>
      </c>
      <c r="G12" s="74"/>
      <c r="H12" s="77">
        <f>COUNTIFS(Mapa_riesgos!$AA$12:$AA$99,$D12,Mapa_riesgos!$AC$12:$AC$99,H$16)</f>
        <v>1</v>
      </c>
      <c r="I12" s="74"/>
      <c r="J12" s="77">
        <f>COUNTIFS(Mapa_riesgos!$AA$12:$AA$99,$D12,Mapa_riesgos!$AC$12:$AC$99,J$16)</f>
        <v>4</v>
      </c>
      <c r="K12" s="74"/>
      <c r="L12" s="73">
        <f>COUNTIFS(Mapa_riesgos!$AA$12:$AA$99,$D12,Mapa_riesgos!$AC$12:$AC$99,L$16)</f>
        <v>1</v>
      </c>
      <c r="M12" s="74"/>
      <c r="N12" s="75">
        <f>COUNTIFS(Mapa_riesgos!$AA$12:$AA$99,$D12,Mapa_riesgos!$AC$12:$AC$99,N$16)</f>
        <v>0</v>
      </c>
      <c r="O12" s="83"/>
      <c r="P12" s="70"/>
      <c r="R12" s="103"/>
    </row>
    <row r="13" spans="2:18" ht="9.75" customHeight="1" x14ac:dyDescent="0.25">
      <c r="B13" s="70"/>
      <c r="C13" s="285"/>
      <c r="D13" s="71"/>
      <c r="F13" s="76"/>
      <c r="G13" s="74"/>
      <c r="H13" s="76"/>
      <c r="I13" s="74"/>
      <c r="J13" s="76"/>
      <c r="K13" s="74"/>
      <c r="L13" s="76"/>
      <c r="M13" s="74"/>
      <c r="N13" s="76"/>
      <c r="O13" s="83"/>
      <c r="P13" s="70"/>
    </row>
    <row r="14" spans="2:18" ht="40.5" customHeight="1" x14ac:dyDescent="0.25">
      <c r="B14" s="70"/>
      <c r="C14" s="285"/>
      <c r="D14" s="72" t="str">
        <f>Datos!T6</f>
        <v>Muy baja (1)</v>
      </c>
      <c r="F14" s="78">
        <f>COUNTIFS(Mapa_riesgos!$AA$12:$AA$99,$D14,Mapa_riesgos!$AC$12:$AC$99,F$16)</f>
        <v>9</v>
      </c>
      <c r="G14" s="74"/>
      <c r="H14" s="78">
        <f>COUNTIFS(Mapa_riesgos!$AA$12:$AA$99,$D14,Mapa_riesgos!$AC$12:$AC$99,H$16)</f>
        <v>48</v>
      </c>
      <c r="I14" s="74"/>
      <c r="J14" s="77">
        <f>COUNTIFS(Mapa_riesgos!$AA$12:$AA$99,$D14,Mapa_riesgos!$AC$12:$AC$99,J$16)</f>
        <v>2</v>
      </c>
      <c r="K14" s="74"/>
      <c r="L14" s="73">
        <f>COUNTIFS(Mapa_riesgos!$AA$12:$AA$99,$D14,Mapa_riesgos!$AC$12:$AC$99,L$16)</f>
        <v>13</v>
      </c>
      <c r="M14" s="74"/>
      <c r="N14" s="75">
        <f>COUNTIFS(Mapa_riesgos!$AA$12:$AA$99,$D14,Mapa_riesgos!$AC$12:$AC$99,N$16)</f>
        <v>6</v>
      </c>
      <c r="O14" s="83"/>
      <c r="P14" s="70"/>
    </row>
    <row r="15" spans="2:18" ht="27.75" customHeight="1" x14ac:dyDescent="0.25">
      <c r="B15" s="70"/>
      <c r="D15" s="71"/>
      <c r="F15" s="71"/>
      <c r="H15" s="71"/>
      <c r="J15" s="71"/>
      <c r="L15" s="71"/>
      <c r="N15" s="71"/>
      <c r="O15" s="83"/>
      <c r="P15" s="70"/>
    </row>
    <row r="16" spans="2:18" ht="41.25" customHeight="1" x14ac:dyDescent="0.25">
      <c r="B16" s="70"/>
      <c r="F16" s="72" t="str">
        <f>Datos!U6</f>
        <v>Leve (1)</v>
      </c>
      <c r="G16" s="79"/>
      <c r="H16" s="72" t="str">
        <f>Datos!U5</f>
        <v>Menor (2)</v>
      </c>
      <c r="I16" s="79"/>
      <c r="J16" s="72" t="str">
        <f>Datos!U4</f>
        <v>Moderado (3)</v>
      </c>
      <c r="K16" s="79"/>
      <c r="L16" s="72" t="str">
        <f>Datos!U3</f>
        <v>Mayor (4)</v>
      </c>
      <c r="M16" s="79"/>
      <c r="N16" s="72" t="str">
        <f>Datos!U2</f>
        <v>Catastrófico (5)</v>
      </c>
      <c r="O16" s="83"/>
      <c r="P16" s="70"/>
    </row>
    <row r="17" spans="2:16" ht="41.25" customHeight="1" x14ac:dyDescent="0.25">
      <c r="B17" s="70"/>
      <c r="F17" s="80"/>
      <c r="G17" s="81"/>
      <c r="H17" s="80"/>
      <c r="I17" s="81"/>
      <c r="J17" s="82" t="s">
        <v>269</v>
      </c>
      <c r="K17" s="81"/>
      <c r="L17" s="80"/>
      <c r="M17" s="81"/>
      <c r="N17" s="80"/>
      <c r="O17" s="83"/>
      <c r="P17" s="70"/>
    </row>
    <row r="18" spans="2:16" ht="18" customHeight="1" x14ac:dyDescent="0.25">
      <c r="B18" s="70"/>
      <c r="O18" s="83"/>
      <c r="P18" s="70"/>
    </row>
    <row r="19" spans="2:16" ht="26.25" x14ac:dyDescent="0.25">
      <c r="B19" s="70"/>
      <c r="D19" s="82" t="s">
        <v>224</v>
      </c>
      <c r="F19" s="84">
        <f>+F12+F14+H14</f>
        <v>61</v>
      </c>
      <c r="G19" s="74"/>
      <c r="H19" s="84">
        <f>+F8+F10+H8+H10+H12+J10+J12+J14</f>
        <v>7</v>
      </c>
      <c r="I19" s="74"/>
      <c r="J19" s="84">
        <f>+F6+H6+J6+J8+L6+L8+L10+L12+L14</f>
        <v>14</v>
      </c>
      <c r="K19" s="74"/>
      <c r="L19" s="84">
        <f>+N6+N8+N10+N12+N14</f>
        <v>6</v>
      </c>
      <c r="M19" s="81"/>
      <c r="N19" s="81"/>
      <c r="O19" s="83"/>
      <c r="P19" s="70"/>
    </row>
    <row r="20" spans="2:16" ht="26.25" customHeight="1" x14ac:dyDescent="0.3">
      <c r="B20" s="70"/>
      <c r="D20" s="85">
        <f>SUM(F6:N14)</f>
        <v>88</v>
      </c>
      <c r="F20" s="86" t="s">
        <v>271</v>
      </c>
      <c r="G20" s="87"/>
      <c r="H20" s="88" t="s">
        <v>84</v>
      </c>
      <c r="I20" s="87"/>
      <c r="J20" s="89" t="s">
        <v>272</v>
      </c>
      <c r="K20" s="87"/>
      <c r="L20" s="90" t="s">
        <v>273</v>
      </c>
      <c r="O20" s="83"/>
      <c r="P20" s="70"/>
    </row>
    <row r="21" spans="2:16" x14ac:dyDescent="0.25">
      <c r="B21" s="91"/>
      <c r="C21" s="92"/>
      <c r="D21" s="92"/>
      <c r="E21" s="92"/>
      <c r="F21" s="92"/>
      <c r="G21" s="92"/>
      <c r="H21" s="92"/>
      <c r="I21" s="92"/>
      <c r="J21" s="92"/>
      <c r="K21" s="92"/>
      <c r="L21" s="92"/>
      <c r="M21" s="92"/>
      <c r="N21" s="92"/>
      <c r="O21" s="93"/>
      <c r="P21" s="70"/>
    </row>
  </sheetData>
  <mergeCells count="2">
    <mergeCell ref="C6:C14"/>
    <mergeCell ref="B2:O3"/>
  </mergeCells>
  <conditionalFormatting sqref="F6 H6 J6 L6 J8 L8 L10 L12 L14">
    <cfRule type="cellIs" dxfId="3" priority="2" operator="equal">
      <formula>0</formula>
    </cfRule>
  </conditionalFormatting>
  <conditionalFormatting sqref="F8 H8 F10 H10 J10 H12 J12 J14">
    <cfRule type="cellIs" dxfId="2" priority="3" operator="equal">
      <formula>0</formula>
    </cfRule>
  </conditionalFormatting>
  <conditionalFormatting sqref="F12 F14 H14">
    <cfRule type="cellIs" dxfId="1" priority="4"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2023-03-28T14:26:00Z</cp:lastPrinted>
  <dcterms:created xsi:type="dcterms:W3CDTF">2019-02-01T14:35:23Z</dcterms:created>
  <dcterms:modified xsi:type="dcterms:W3CDTF">2024-01-29T19:52:55Z</dcterms:modified>
  <cp:category/>
  <cp:contentStatus/>
</cp:coreProperties>
</file>