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mizar\Desktop\Plan de trabajo\"/>
    </mc:Choice>
  </mc:AlternateContent>
  <bookViews>
    <workbookView xWindow="0" yWindow="0" windowWidth="20490" windowHeight="8940"/>
  </bookViews>
  <sheets>
    <sheet name="PLAN DE TRABAJO 2023" sheetId="10" r:id="rId1"/>
    <sheet name="PLAN CAPACITACIÓN" sheetId="12" r:id="rId2"/>
    <sheet name="PLAN DE MEJORAMIENTO" sheetId="11" r:id="rId3"/>
  </sheets>
  <externalReferences>
    <externalReference r:id="rId4"/>
  </externalReferences>
  <definedNames>
    <definedName name="_xlnm._FilterDatabase" localSheetId="1" hidden="1">'PLAN CAPACITACIÓN'!$A$4:$AG$61</definedName>
    <definedName name="_xlnm._FilterDatabase" localSheetId="2" hidden="1">'PLAN DE MEJORAMIENTO'!$A$11:$W$50</definedName>
    <definedName name="_xlnm._FilterDatabase" localSheetId="0" hidden="1">'PLAN DE TRABAJO 2023'!$A$4:$AH$99</definedName>
    <definedName name="_xlnm.Print_Area" localSheetId="1">'PLAN CAPACITACIÓN'!$A$1:$AG$79</definedName>
    <definedName name="_xlnm.Print_Area" localSheetId="0">'PLAN DE TRABAJO 2023'!$A$1:$AH$117</definedName>
    <definedName name="_xlnm.Print_Titles" localSheetId="1">'PLAN CAPACITACIÓN'!$1:$4</definedName>
    <definedName name="_xlnm.Print_Titles" localSheetId="0">'PLAN DE TRABAJO 2023'!$1:$4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1" l="1"/>
  <c r="J21" i="11"/>
  <c r="J19" i="11"/>
  <c r="O15" i="11"/>
  <c r="J15" i="11"/>
  <c r="O33" i="11"/>
  <c r="L33" i="11"/>
  <c r="N35" i="11"/>
  <c r="I35" i="11"/>
  <c r="M25" i="11"/>
  <c r="I25" i="11"/>
  <c r="M27" i="11"/>
  <c r="I27" i="11"/>
  <c r="P39" i="11"/>
  <c r="N39" i="11"/>
  <c r="L39" i="11"/>
  <c r="J39" i="11"/>
  <c r="H39" i="11"/>
  <c r="H33" i="11"/>
  <c r="F31" i="11"/>
  <c r="H13" i="11"/>
  <c r="G23" i="11"/>
  <c r="F39" i="11"/>
  <c r="F37" i="11"/>
  <c r="Q38" i="11" l="1"/>
  <c r="R38" i="11" s="1"/>
  <c r="Y18" i="12"/>
  <c r="Y55" i="12"/>
  <c r="Y37" i="12"/>
  <c r="Y31" i="12"/>
  <c r="Y21" i="12"/>
  <c r="W58" i="12"/>
  <c r="W52" i="12"/>
  <c r="W49" i="12"/>
  <c r="W28" i="12"/>
  <c r="W21" i="12"/>
  <c r="W14" i="12"/>
  <c r="W8" i="12"/>
  <c r="U45" i="12"/>
  <c r="U41" i="12"/>
  <c r="U33" i="12"/>
  <c r="U32" i="12"/>
  <c r="U26" i="12"/>
  <c r="U24" i="12"/>
  <c r="U7" i="12"/>
  <c r="S59" i="12"/>
  <c r="S23" i="12"/>
  <c r="S21" i="12"/>
  <c r="S13" i="12"/>
  <c r="S9" i="12"/>
  <c r="Q51" i="12"/>
  <c r="Q38" i="12"/>
  <c r="Q34" i="12"/>
  <c r="Q30" i="12"/>
  <c r="Q27" i="12"/>
  <c r="Q22" i="12"/>
  <c r="Q15" i="12"/>
  <c r="Q6" i="12"/>
  <c r="O57" i="12"/>
  <c r="O44" i="12"/>
  <c r="O40" i="12"/>
  <c r="O25" i="12"/>
  <c r="O24" i="12"/>
  <c r="O21" i="12"/>
  <c r="O5" i="12"/>
  <c r="M20" i="12"/>
  <c r="M12" i="12"/>
  <c r="K56" i="12"/>
  <c r="K50" i="12"/>
  <c r="K19" i="12"/>
  <c r="AE61" i="12"/>
  <c r="AD61" i="12"/>
  <c r="AB61" i="12"/>
  <c r="Z61" i="12"/>
  <c r="X61" i="12"/>
  <c r="V61" i="12"/>
  <c r="T61" i="12"/>
  <c r="R61" i="12"/>
  <c r="P61" i="12"/>
  <c r="N61" i="12"/>
  <c r="L61" i="12"/>
  <c r="J61" i="12"/>
  <c r="I61" i="12"/>
  <c r="H61" i="12"/>
  <c r="AC61" i="12" l="1"/>
  <c r="AA61" i="12"/>
  <c r="Y61" i="12"/>
  <c r="W61" i="12"/>
  <c r="U61" i="12"/>
  <c r="S61" i="12"/>
  <c r="Q61" i="12"/>
  <c r="O61" i="12"/>
  <c r="M61" i="12"/>
  <c r="K61" i="12"/>
  <c r="AF61" i="12" l="1"/>
  <c r="O63" i="12" s="1"/>
  <c r="S63" i="12" l="1"/>
  <c r="AD63" i="12"/>
  <c r="L63" i="12"/>
  <c r="R63" i="12"/>
  <c r="M63" i="12"/>
  <c r="Z63" i="12"/>
  <c r="P63" i="12"/>
  <c r="W63" i="12"/>
  <c r="X63" i="12"/>
  <c r="AA63" i="12"/>
  <c r="H63" i="12"/>
  <c r="H64" i="12" s="1"/>
  <c r="I63" i="12"/>
  <c r="I64" i="12" s="1"/>
  <c r="J63" i="12"/>
  <c r="N63" i="12"/>
  <c r="O65" i="12" s="1"/>
  <c r="U63" i="12"/>
  <c r="AC63" i="12"/>
  <c r="AE63" i="12"/>
  <c r="Y63" i="12"/>
  <c r="T63" i="12"/>
  <c r="Q63" i="12"/>
  <c r="K63" i="12"/>
  <c r="AB63" i="12"/>
  <c r="V63" i="12"/>
  <c r="AA65" i="12" l="1"/>
  <c r="I65" i="12"/>
  <c r="Q65" i="12"/>
  <c r="I66" i="12"/>
  <c r="M64" i="12"/>
  <c r="AE65" i="12"/>
  <c r="L64" i="12"/>
  <c r="M65" i="12"/>
  <c r="S65" i="12"/>
  <c r="W65" i="12"/>
  <c r="AC64" i="12"/>
  <c r="Y65" i="12"/>
  <c r="K65" i="12"/>
  <c r="U65" i="12"/>
  <c r="V64" i="12"/>
  <c r="N64" i="12"/>
  <c r="J64" i="12"/>
  <c r="W64" i="12"/>
  <c r="AE64" i="12"/>
  <c r="AC65" i="12"/>
  <c r="Q64" i="12"/>
  <c r="AA64" i="12"/>
  <c r="T64" i="12"/>
  <c r="AD64" i="12"/>
  <c r="Z64" i="12"/>
  <c r="U64" i="12"/>
  <c r="O64" i="12"/>
  <c r="Y64" i="12"/>
  <c r="S64" i="12"/>
  <c r="K64" i="12"/>
  <c r="X64" i="12"/>
  <c r="R64" i="12"/>
  <c r="P64" i="12"/>
  <c r="AB64" i="12"/>
  <c r="P49" i="11"/>
  <c r="O49" i="11"/>
  <c r="N49" i="11"/>
  <c r="M49" i="11"/>
  <c r="L49" i="11"/>
  <c r="K49" i="11"/>
  <c r="J49" i="11"/>
  <c r="I49" i="11"/>
  <c r="H49" i="11"/>
  <c r="G49" i="11"/>
  <c r="F49" i="11"/>
  <c r="E49" i="11"/>
  <c r="P48" i="11"/>
  <c r="P50" i="11" s="1"/>
  <c r="O48" i="11"/>
  <c r="N48" i="11"/>
  <c r="N50" i="11" s="1"/>
  <c r="M48" i="11"/>
  <c r="M50" i="11" s="1"/>
  <c r="L48" i="11"/>
  <c r="K48" i="11"/>
  <c r="K50" i="11" s="1"/>
  <c r="J48" i="11"/>
  <c r="J50" i="11" s="1"/>
  <c r="I48" i="11"/>
  <c r="I50" i="11" s="1"/>
  <c r="H48" i="11"/>
  <c r="H50" i="11" s="1"/>
  <c r="G48" i="11"/>
  <c r="F48" i="11"/>
  <c r="F50" i="11" s="1"/>
  <c r="E48" i="11"/>
  <c r="E50" i="11" s="1"/>
  <c r="P47" i="11"/>
  <c r="O47" i="11"/>
  <c r="N47" i="11"/>
  <c r="M47" i="11"/>
  <c r="L47" i="11"/>
  <c r="K47" i="11"/>
  <c r="J47" i="11"/>
  <c r="I47" i="11"/>
  <c r="H47" i="11"/>
  <c r="G47" i="11"/>
  <c r="F47" i="11"/>
  <c r="E47" i="11"/>
  <c r="R40" i="11"/>
  <c r="Q36" i="11"/>
  <c r="Q34" i="11"/>
  <c r="Q32" i="11"/>
  <c r="Q30" i="11"/>
  <c r="Q28" i="11"/>
  <c r="Q26" i="11"/>
  <c r="Q24" i="11"/>
  <c r="Q22" i="11"/>
  <c r="Q20" i="11"/>
  <c r="Q18" i="11"/>
  <c r="Q16" i="11"/>
  <c r="Q14" i="11"/>
  <c r="Q66" i="12" l="1"/>
  <c r="O50" i="11"/>
  <c r="L50" i="11"/>
  <c r="R12" i="11"/>
  <c r="G50" i="11"/>
  <c r="Q49" i="11"/>
  <c r="M66" i="12"/>
  <c r="S66" i="12"/>
  <c r="AC66" i="12"/>
  <c r="U66" i="12"/>
  <c r="W66" i="12"/>
  <c r="AE66" i="12"/>
  <c r="K66" i="12"/>
  <c r="AA66" i="12"/>
  <c r="Y66" i="12"/>
  <c r="O66" i="12"/>
  <c r="R20" i="11"/>
  <c r="Q48" i="11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Q50" i="11" l="1"/>
  <c r="Q42" i="11"/>
  <c r="AG99" i="10"/>
  <c r="S101" i="10" l="1"/>
  <c r="L101" i="10"/>
  <c r="V101" i="10"/>
  <c r="P101" i="10"/>
  <c r="Y101" i="10"/>
  <c r="N101" i="10"/>
  <c r="U101" i="10"/>
  <c r="T101" i="10"/>
  <c r="AD101" i="10"/>
  <c r="J101" i="10"/>
  <c r="W101" i="10"/>
  <c r="M101" i="10"/>
  <c r="AE101" i="10"/>
  <c r="Z101" i="10"/>
  <c r="AB101" i="10"/>
  <c r="AC101" i="10"/>
  <c r="I101" i="10"/>
  <c r="I102" i="10" s="1"/>
  <c r="K101" i="10"/>
  <c r="AA101" i="10"/>
  <c r="R101" i="10"/>
  <c r="X101" i="10"/>
  <c r="O101" i="10"/>
  <c r="Q101" i="10"/>
  <c r="AF101" i="10"/>
  <c r="T103" i="10" l="1"/>
  <c r="R103" i="10"/>
  <c r="Z103" i="10"/>
  <c r="V103" i="10"/>
  <c r="X103" i="10"/>
  <c r="S102" i="10"/>
  <c r="T102" i="10"/>
  <c r="AD103" i="10"/>
  <c r="AB103" i="10"/>
  <c r="L102" i="10"/>
  <c r="M102" i="10"/>
  <c r="AF103" i="10"/>
  <c r="U102" i="10"/>
  <c r="L103" i="10"/>
  <c r="J103" i="10"/>
  <c r="K102" i="10"/>
  <c r="N102" i="10"/>
  <c r="AB102" i="10"/>
  <c r="Y102" i="10"/>
  <c r="AF102" i="10"/>
  <c r="R102" i="10"/>
  <c r="AC102" i="10"/>
  <c r="AA102" i="10"/>
  <c r="P102" i="10"/>
  <c r="X102" i="10"/>
  <c r="N103" i="10"/>
  <c r="AE102" i="10"/>
  <c r="V102" i="10"/>
  <c r="Z102" i="10"/>
  <c r="P103" i="10"/>
  <c r="O102" i="10"/>
  <c r="AD102" i="10"/>
  <c r="W102" i="10"/>
  <c r="Q102" i="10"/>
  <c r="J102" i="10"/>
  <c r="AF104" i="10" l="1"/>
  <c r="T104" i="10"/>
  <c r="N104" i="10"/>
  <c r="V104" i="10"/>
  <c r="L104" i="10"/>
  <c r="J104" i="10"/>
  <c r="Z104" i="10"/>
  <c r="AD104" i="10"/>
  <c r="AB104" i="10"/>
  <c r="X104" i="10"/>
  <c r="R104" i="10"/>
  <c r="P104" i="10"/>
</calcChain>
</file>

<file path=xl/sharedStrings.xml><?xml version="1.0" encoding="utf-8"?>
<sst xmlns="http://schemas.openxmlformats.org/spreadsheetml/2006/main" count="1072" uniqueCount="449">
  <si>
    <t xml:space="preserve">
SECRETARÍA GENERAL DE LA ALCALDÍA MAYOR DE BOGOTÁ, D.C.
DIRECCIÓN DE TALENTO HUMANO - SEGURIDAD Y SALUD EN EL TRABAJO 
PLAN DE TRABAJO ANUAL DEL SISTEMA DE GESTIÓN DE SEGURIDAD Y SALUD EN EL TRABAJO - VIGENCIA 2023
</t>
  </si>
  <si>
    <t>DESCRIPCIÓN DE ACTIVIDADES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</si>
  <si>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</si>
  <si>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</si>
  <si>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</si>
  <si>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</si>
  <si>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</si>
  <si>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</si>
  <si>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</si>
  <si>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</si>
  <si>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</si>
  <si>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</si>
  <si>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</si>
  <si>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</si>
  <si>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</si>
  <si>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</si>
  <si>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</si>
  <si>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</si>
  <si>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</si>
  <si>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</si>
  <si>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</si>
  <si>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</si>
  <si>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</si>
  <si>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</si>
  <si>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</si>
  <si>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GESTION INTEGRAL</t>
  </si>
  <si>
    <t>Divulgación de Responsabilidades en el Sistema de Seguridad y Salud en el Trabajo (Divulgación web)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</si>
  <si>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</si>
  <si>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</si>
  <si>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</si>
  <si>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</si>
  <si>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Políticas y objetivos  de Seguridad y Salud en el Trabajo (Divulgación web).</t>
  </si>
  <si>
    <t>(No. De Actividades Desarrolladas/ No. De Actividades Programadas )*101</t>
  </si>
  <si>
    <t>Realizar la evaluación del Sistema de Seguridad y Salud en el Trabajo soportado por ARL, Estandares Mínimos.</t>
  </si>
  <si>
    <t>(No. De Actividades Desarrolladas/ No. De Actividades Programadas )*102</t>
  </si>
  <si>
    <t>Actualización de la Matriz de Requisitos Legales</t>
  </si>
  <si>
    <t>(No. De Actividades Desarrolladas/ No. De Actividades Programadas )*103</t>
  </si>
  <si>
    <t>Actualización Manual del Sistema de Gestion de Seguridad y Salud en el Trabajo</t>
  </si>
  <si>
    <t>(No. De Actividades Desarrolladas/ No. De Actividades Programadas )*104</t>
  </si>
  <si>
    <t>Actualización Procedimiento Gestion de la salud</t>
  </si>
  <si>
    <t>(No. De Actividades Desarrolladas/ No. De Actividades Programadas )*105</t>
  </si>
  <si>
    <t>Actualización Procedimiento Gestion de peligros, riesgos y amenazas</t>
  </si>
  <si>
    <t>(No. De Actividades Desarrolladas/ No. De Actividades Programadas )*106</t>
  </si>
  <si>
    <t>Actualización Procedimiento Gestion del cambio</t>
  </si>
  <si>
    <t>(No. De Actividades Desarrolladas/ No. De Actividades Programadas )*107</t>
  </si>
  <si>
    <t>Documento Programa de capacitación anual</t>
  </si>
  <si>
    <t>(No. De Actividades Desarrolladas/ No. De Actividades Programadas )*108</t>
  </si>
  <si>
    <t>Desarrollar la rendición de cuentas del año 2022</t>
  </si>
  <si>
    <t>(No. De Actividades Desarrolladas/ No. De Actividades Programadas )*109</t>
  </si>
  <si>
    <t>Seguimiento a Indicadores del Sistema de Gestión de Seguridad y Salud en el Trabajo.</t>
  </si>
  <si>
    <t>(No. De Actividades Desarrolladas/ No. De Actividades Programadas )*110</t>
  </si>
  <si>
    <t xml:space="preserve">Revisión por la Alta Dirección al Sistema de Gestion de Seguridad y Salud en el Trabajo </t>
  </si>
  <si>
    <t>(No. De Actividades Desarrolladas/ No. De Actividades Programadas )*111</t>
  </si>
  <si>
    <t>Seguimiento a proceso de induccion y reinducción</t>
  </si>
  <si>
    <t>(No. De Actividades Desarrolladas/ No. De Actividades Programadas )*112</t>
  </si>
  <si>
    <t>Actualización Matriz EPP</t>
  </si>
  <si>
    <t>(No. De Actividades Desarrolladas/ No. De Actividades Programadas )*113</t>
  </si>
  <si>
    <t>Entrega de Elementos de Protección Personal</t>
  </si>
  <si>
    <t>(No. De Actividades Desarrolladas/ No. De Actividades Programadas )*114</t>
  </si>
  <si>
    <t>Semana de la Seguridad y Salud en el Trabajo</t>
  </si>
  <si>
    <t>Comité de Convivencia Laboral - CCL</t>
  </si>
  <si>
    <t>Conformación CCL</t>
  </si>
  <si>
    <t>(No. De Actividades Desarrolladas/ No. De Actividades Programadas )*115</t>
  </si>
  <si>
    <t>Capacitación al CCL</t>
  </si>
  <si>
    <t>(No. De Actividades Desarrolladas/ No. De Actividades Programadas )*116</t>
  </si>
  <si>
    <t>Seguimiento al cumplimiento de las funciones del CCL</t>
  </si>
  <si>
    <t>(No. De Actividades Desarrolladas/ No. De Actividades Programadas )*117</t>
  </si>
  <si>
    <t>COPASST</t>
  </si>
  <si>
    <t>Conformación COPASST</t>
  </si>
  <si>
    <t>(No. De Actividades Desarrolladas/ No. De Actividades Programadas )*118</t>
  </si>
  <si>
    <t>Reuniones mensuales de COPASST</t>
  </si>
  <si>
    <t>(No. De Actividades Desarrolladas/ No. De Actividades Programadas )*119</t>
  </si>
  <si>
    <t>Capacitación a los miembros  del COPASST</t>
  </si>
  <si>
    <t>(No. De Actividades Desarrolladas/ No. De Actividades Programadas )*120</t>
  </si>
  <si>
    <t>GESTIÓN DE LA SALUD</t>
  </si>
  <si>
    <t xml:space="preserve">CONDICIONES DE SALUD </t>
  </si>
  <si>
    <t>Programar los exámenes médico ocupacionales de ingreso, periódico, retiro.</t>
  </si>
  <si>
    <t>(No. De Actividades Desarrolladas/ No. De Actividades Programadas )*121</t>
  </si>
  <si>
    <t xml:space="preserve">Actualización perfil sociodemográfico </t>
  </si>
  <si>
    <t>(No. De Actividades Desarrolladas/ No. De Actividades Programadas )*122</t>
  </si>
  <si>
    <t>Reporte del seguimiento a las Recomendaciones médicas</t>
  </si>
  <si>
    <t>(No. De Actividades Desarrolladas/ No. De Actividades Programadas )*123</t>
  </si>
  <si>
    <t xml:space="preserve">Mesas laborales y mesas con las EPS </t>
  </si>
  <si>
    <t>(No. De Actividades Desarrolladas/ No. De Actividades Programadas )*124</t>
  </si>
  <si>
    <t xml:space="preserve">Informe de ausentismo laboral por Accidentes de Trabajo y Enfermedad Laboral - ATEL </t>
  </si>
  <si>
    <t>(No. De Actividades Desarrolladas/ No. De Actividades Programadas )*125</t>
  </si>
  <si>
    <t xml:space="preserve">Informe condiciones de salud </t>
  </si>
  <si>
    <t>(No. De Actividades Desarrolladas/ No. De Actividades Programadas )*126</t>
  </si>
  <si>
    <t xml:space="preserve">Verificación al proceso de agua potable, servicios sanitarios y disposición de basuras, a cargo de la Subdirección de Servicios Administrativos. </t>
  </si>
  <si>
    <t>(No. De Actividades Desarrolladas/ No. De Actividades Programadas )*127</t>
  </si>
  <si>
    <t xml:space="preserve">Programa de Vigilancia Epidemiológica - PVE OSTEOMUSCULAR </t>
  </si>
  <si>
    <t>Actualización documento Programa de Vigilancia Epidemiológica Osteomuscular.</t>
  </si>
  <si>
    <t>(No. De Actividades Desarrolladas/ No. De Actividades Programadas )*128</t>
  </si>
  <si>
    <t>Diseño y documentación procedimiento de higiene postural y manejo manual de cargas</t>
  </si>
  <si>
    <t>(No. De Actividades Desarrolladas/ No. De Actividades Programadas )*129</t>
  </si>
  <si>
    <t xml:space="preserve">Diseño y documentación procedimiento de higiene postural y video terminales </t>
  </si>
  <si>
    <t>(No. De Actividades Desarrolladas/ No. De Actividades Programadas )*130</t>
  </si>
  <si>
    <t>Actualización y aplicación encuesta Desórdenes Musculo- Esqueléticos (DME)</t>
  </si>
  <si>
    <t>(No. De Actividades Desarrolladas/ No. De Actividades Programadas )*131</t>
  </si>
  <si>
    <t>Análisis resultados encuesta DME</t>
  </si>
  <si>
    <t>(No. De Actividades Desarrolladas/ No. De Actividades Programadas )*132</t>
  </si>
  <si>
    <t>Inspecciones de puestos de trabajo (Teletrabajo, Discapacidad)</t>
  </si>
  <si>
    <t>(No. De Actividades Desarrolladas/ No. De Actividades Programadas )*133</t>
  </si>
  <si>
    <t>Informe final de inspecciones de puestos de trabajo(Teletrabajo)</t>
  </si>
  <si>
    <t>(No. De Actividades Desarrolladas/ No. De Actividades Programadas )*134</t>
  </si>
  <si>
    <t xml:space="preserve">Continuidad  campaña líderes pausas activas </t>
  </si>
  <si>
    <t>Participación pausas activas</t>
  </si>
  <si>
    <t>(No. De Actividades Desarrolladas/ No. De Actividades Programadas )*135</t>
  </si>
  <si>
    <t xml:space="preserve">Capacitación riesgo biomecánico </t>
  </si>
  <si>
    <t>(No. De Actividades Desarrolladas/ No. De Actividades Programadas )*136</t>
  </si>
  <si>
    <t xml:space="preserve">Escuela Biomecánica </t>
  </si>
  <si>
    <t>(No. De Actividades Desarrolladas/ No. De Actividades Programadas )*137</t>
  </si>
  <si>
    <t xml:space="preserve">Capacitación teletrabajadores </t>
  </si>
  <si>
    <t>(No. De Actividades Desarrolladas/ No. De Actividades Programadas )*138</t>
  </si>
  <si>
    <t>PVE PSICOSOCIAL</t>
  </si>
  <si>
    <t>Actualización documento Programa de Vigilancia Epidemiológica Psicosocial</t>
  </si>
  <si>
    <t>(No. De Actividades Desarrolladas/ No. De Actividades Programadas )*139</t>
  </si>
  <si>
    <t>Protocolo medida de protección y fortalecimiento de cuidado emocional paraTH que atiende víctimas del conflicto (Resolución 1166 de 2018)</t>
  </si>
  <si>
    <t>(No. De Actividades Desarrolladas/ No. De Actividades Programadas )*140</t>
  </si>
  <si>
    <t xml:space="preserve">Aplicación batera de riesgo psicosocial </t>
  </si>
  <si>
    <t>(No. De Actividades Desarrolladas/ No. De Actividades Programadas )*141</t>
  </si>
  <si>
    <t>Diseño protocolo PVE Psicosocial ( De acuerdo a resultados bateria riesgo psicosocial )</t>
  </si>
  <si>
    <t>(No. De Actividades Desarrolladas/ No. De Actividades Programadas )*142</t>
  </si>
  <si>
    <t>Capacitación prevención riesgo psicosocial (Resolución 1166 de 2018)</t>
  </si>
  <si>
    <t>(No. De Actividades Desarrolladas/ No. De Actividades Programadas )*143</t>
  </si>
  <si>
    <t xml:space="preserve">Actividad lúdica - Equidad de género </t>
  </si>
  <si>
    <t>PVE CARDIOVASCULAR</t>
  </si>
  <si>
    <t>Diseño documento  Programa de Vigilancia Epidemiológica  riesgo cardiovascular</t>
  </si>
  <si>
    <t>(No. De Actividades Desarrolladas/ No. De Actividades Programadas )*144</t>
  </si>
  <si>
    <t>Capacitación prevención riesgo cardiovascular</t>
  </si>
  <si>
    <t>(No. De Actividades Desarrolladas/ No. De Actividades Programadas )*145</t>
  </si>
  <si>
    <t>Sensibilización prevención riesgo cardiovascular</t>
  </si>
  <si>
    <t>(No. De Actividades Desarrolladas/ No. De Actividades Programadas )*146</t>
  </si>
  <si>
    <t xml:space="preserve">Campaña reto por tu salud </t>
  </si>
  <si>
    <t>(No. De Actividades Desarrolladas/ No. De Actividades Programadas )*147</t>
  </si>
  <si>
    <t xml:space="preserve">Jornada donación de sangre </t>
  </si>
  <si>
    <t>(No. De Actividades Desarrolladas/ No. De Actividades Programadas )*148</t>
  </si>
  <si>
    <t>PROGRAMA ESTILOS DE VIDA Y ENTORNOS SALUDABLES</t>
  </si>
  <si>
    <t>Diseño documento programa estilos de vida y entornos saludables</t>
  </si>
  <si>
    <t>(No. De Actividades Desarrolladas/ No. De Actividades Programadas )*149</t>
  </si>
  <si>
    <t xml:space="preserve">Capacitación promoción estilos de vida saludable </t>
  </si>
  <si>
    <t>(No. De Actividades Desarrolladas/ No. De Actividades Programadas )*150</t>
  </si>
  <si>
    <t xml:space="preserve">Sensibilización estilos de vida y entornos saludables </t>
  </si>
  <si>
    <t>(No. De Actividades Desarrolladas/ No. De Actividades Programadas )*151</t>
  </si>
  <si>
    <t>Accidente de Trabajo (AT) y Enfermedad Laboral (EL)</t>
  </si>
  <si>
    <t>Reporte de los incidentes, accidentes y enfermedades laborales.</t>
  </si>
  <si>
    <t>(No. De Actividades Desarrolladas/ No. De Actividades Programadas )*152</t>
  </si>
  <si>
    <t>Investigación de accidentes y enfermedades laborales.</t>
  </si>
  <si>
    <t>(No. De Actividades Desarrolladas/ No. De Actividades Programadas )*153</t>
  </si>
  <si>
    <t>Ejecución de Acciones Preventivas, correctivas y de Mejora de las investigaciones de IN, AT y EL</t>
  </si>
  <si>
    <t>(No. De Actividades Desarrolladas/ No. De Actividades Programadas )*154</t>
  </si>
  <si>
    <t>Seguimiento a la ejecución de Acciones Preventivas, correctivas y de mejora de las observaciones generadas por las ATEL por parte de la ARL</t>
  </si>
  <si>
    <t>(No. De Actividades Desarrolladas/ No. De Actividades Programadas )*155</t>
  </si>
  <si>
    <t>Sensibilización reporte de AT y EL</t>
  </si>
  <si>
    <t>(No. De Actividades Desarrolladas/ No. De Actividades Programadas )*156</t>
  </si>
  <si>
    <t>Capacitación  prevención AT y EL</t>
  </si>
  <si>
    <t>(No. De Actividades Desarrolladas/ No. De Actividades Programadas )*157</t>
  </si>
  <si>
    <t>GESTION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</si>
  <si>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</si>
  <si>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</si>
  <si>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(No. De Actividades Desarrolladas/ No. De Actividades Programadas )*158</t>
  </si>
  <si>
    <t>Seguimiento a hallazgos, medidas preventivas, correctivas y/o control  de matrices de peligros</t>
  </si>
  <si>
    <t>(No. De Actividades Desarrolladas/ No. De Actividades Programadas )*159</t>
  </si>
  <si>
    <t>Verificación de aplicación de medidas de prevención y control por parte de los trabajadores (Talento en tu Sede)</t>
  </si>
  <si>
    <t>(No. De Actividades Desarrolladas/ No. De Actividades Programadas )*160</t>
  </si>
  <si>
    <t>Desarrollo de Medición Ambiental</t>
  </si>
  <si>
    <t>(No. De Actividades Desarrolladas/ No. De Actividades Programadas )*161</t>
  </si>
  <si>
    <t xml:space="preserve">PROGRAMA RIESGO QUÍMICO </t>
  </si>
  <si>
    <t>Diseño documento programa Riesgo Químico</t>
  </si>
  <si>
    <t>(No. De Actividades Desarrolladas/ No. De Actividades Programadas )*162</t>
  </si>
  <si>
    <t xml:space="preserve">Capacitación prevención riesgo químico </t>
  </si>
  <si>
    <t>(No. De Actividades Desarrolladas/ No. De Actividades Programadas )*163</t>
  </si>
  <si>
    <t>Seguimiento al diseño del programa de riesgo quimico</t>
  </si>
  <si>
    <t>(No. De Actividades Desarrolladas/ No. De Actividades Programadas )*164</t>
  </si>
  <si>
    <t xml:space="preserve">Verificación al proceso eliminación adecuada de residuos sólidos, líquidos o gaseosos realizado por la Subdirección de Servicios Administrativos a través del Plan Institucional de Gestión Ambientel (PIGA). </t>
  </si>
  <si>
    <t>(No. De Actividades Desarrolladas/ No. De Actividades Programadas )*165</t>
  </si>
  <si>
    <t>PROGRAMA RIESGO PÚBLICO</t>
  </si>
  <si>
    <t>Diseño documento programa Riesgo Publico</t>
  </si>
  <si>
    <t>(No. De Actividades Desarrolladas/ No. De Actividades Programadas )*166</t>
  </si>
  <si>
    <t>Sensilización en riesgo público</t>
  </si>
  <si>
    <t>(No. De Actividades Desarrolladas/ No. De Actividades Programadas )*167</t>
  </si>
  <si>
    <t>Capacitación  prevención riesgo público</t>
  </si>
  <si>
    <t>(No. De Actividades Desarrolladas/ No. De Actividades Programadas )*168</t>
  </si>
  <si>
    <t>Seguimiento al diseño del programa de riesgo público</t>
  </si>
  <si>
    <t>(No. De Actividades Desarrolladas/ No. De Actividades Programadas )*169</t>
  </si>
  <si>
    <t>PROGRAMA PROTECCIÓN CONTRA CAÍDAS</t>
  </si>
  <si>
    <t>Actualización documento Programa Protección contra Caidas (PPC)</t>
  </si>
  <si>
    <t>(No. De Actividades Desarrolladas/ No. De Actividades Programadas )*170</t>
  </si>
  <si>
    <t>Capacitación programa PPC</t>
  </si>
  <si>
    <t>(No. De Actividades Desarrolladas/ No. De Actividades Programadas )*171</t>
  </si>
  <si>
    <t>Seguimiento al diseño del programa del PPC</t>
  </si>
  <si>
    <t>(No. De Actividades Desarrolladas/ No. De Actividades Programadas )*172</t>
  </si>
  <si>
    <t xml:space="preserve">PLAN DE SEGURIDAD VIAL </t>
  </si>
  <si>
    <t>Acompañamiento al Plan estratégico de Seguridad Vial - Pilar comportamiento Humano (Revisión Documental)</t>
  </si>
  <si>
    <t>(No. De Actividades Desarrolladas/ No. De Actividades Programadas )*173</t>
  </si>
  <si>
    <t>Capacitación prevención seguridad vial (conductores)</t>
  </si>
  <si>
    <t>(No. De Actividades Desarrolladas/ No. De Actividades Programadas )*174</t>
  </si>
  <si>
    <t>Capacitación prevención seguridad vial (población)</t>
  </si>
  <si>
    <t>(No. De Actividades Desarrolladas/ No. De Actividades Programadas )*175</t>
  </si>
  <si>
    <t>Sensibilización en seguridad vial (población).</t>
  </si>
  <si>
    <t>(No. De Actividades Desarrolladas/ No. De Actividades Programadas )*176</t>
  </si>
  <si>
    <t>EMERGENCIAS</t>
  </si>
  <si>
    <t>Actualización Plan de Prevención, Preparación  y Respuesta ante Emergencias</t>
  </si>
  <si>
    <t>(No. De Actividades Desarrolladas/ No. De Actividades Programadas )*179</t>
  </si>
  <si>
    <t>Divulgación Plan de Prevención, Preparación  y Respuesta ante Emergencias</t>
  </si>
  <si>
    <t>(No. De Actividades Desarrolladas/ No. De Actividades Programadas )*180</t>
  </si>
  <si>
    <t>Actividad lúdica - Simulacro Distrital</t>
  </si>
  <si>
    <t>Participación en el Simulacro Distrital</t>
  </si>
  <si>
    <t>(No. De Actividades Desarrolladas/ No. De Actividades Programadas )*181</t>
  </si>
  <si>
    <t>Conformación Brigada Integral de Emergencias</t>
  </si>
  <si>
    <t>(No. De Actividades Desarrolladas/ No. De Actividades Programadas )*182</t>
  </si>
  <si>
    <t>Conformación Comité de Emergencias</t>
  </si>
  <si>
    <t>(No. De Actividades Desarrolladas/ No. De Actividades Programadas )*183</t>
  </si>
  <si>
    <t>Reunión Comité de Emergencias</t>
  </si>
  <si>
    <t>(No. De Actividades Desarrolladas/ No. De Actividades Programadas )*184</t>
  </si>
  <si>
    <t>Capacitación Brigada Integral de Emergencias</t>
  </si>
  <si>
    <t>(No. De Actividades Desarrolladas/ No. De Actividades Programadas )*185</t>
  </si>
  <si>
    <t>Practica en pista Brigada Integral de Emergencias</t>
  </si>
  <si>
    <t>(No. De Actividades Desarrolladas/ No. De Actividades Programadas )*186</t>
  </si>
  <si>
    <t xml:space="preserve">Hoja de vida Brigadistas </t>
  </si>
  <si>
    <t>(No. De Actividades Desarrolladas/ No. De Actividades Programadas )*187</t>
  </si>
  <si>
    <t>INSPECCIONES</t>
  </si>
  <si>
    <t>Inspecciones de Seguridad Industrial</t>
  </si>
  <si>
    <t>(No. De Actividades Desarrolladas/ No. De Actividades Programadas )*188</t>
  </si>
  <si>
    <t>Inspecciones de Maquinaria y/o equipos (SST- COPASST)</t>
  </si>
  <si>
    <t>(No. De Actividades Desarrolladas/ No. De Actividades Programadas )*189</t>
  </si>
  <si>
    <t>Inspecciones equipos de emergencia (DEA. Botiquines, camillas y extintores)</t>
  </si>
  <si>
    <t>(No. De Actividades Desarrolladas/ No. De Actividades Programadas )*190</t>
  </si>
  <si>
    <r>
      <rPr>
        <sz val="10"/>
        <rFont val="Arial"/>
        <family val="2"/>
      </rPr>
      <t>Verificación al  manteni</t>
    </r>
    <r>
      <rPr>
        <sz val="10"/>
        <color rgb="FF000000"/>
        <rFont val="Arial"/>
        <family val="2"/>
      </rPr>
      <t xml:space="preserve">miento preventivo, correctivo de instalaciones, equipos, maquinas y herramientas a cargo de la Subdirección de Imprenta Distrital. </t>
    </r>
  </si>
  <si>
    <t>(No. De Actividades Desarrolladas/ No. De Actividades Programadas )*191</t>
  </si>
  <si>
    <t>TOTAL</t>
  </si>
  <si>
    <t>% DE EJECUCIÓN MENSUAL</t>
  </si>
  <si>
    <t>% DE EJECUCIÓN ANUAL</t>
  </si>
  <si>
    <t>CUMPLIMIENTO MES</t>
  </si>
  <si>
    <t>CUMPLIMIENTO MES (ACUMULADO)</t>
  </si>
  <si>
    <t xml:space="preserve"> </t>
  </si>
  <si>
    <t xml:space="preserve">
MARIA CLEMENCIA PEREZ URIBE
Secretaria General
Alcaldía Mayor de Bogotá, D.C.</t>
  </si>
  <si>
    <t xml:space="preserve">
MARCELA MANRIQUE CASTRO
Subsecretaria Corporativa.</t>
  </si>
  <si>
    <t xml:space="preserve">
JULIO ROBERTO GARZON
Director de Talento Humano</t>
  </si>
  <si>
    <t xml:space="preserve">
FREDY YESID PULIDO PULIDO
Profesional Universitario - SST</t>
  </si>
  <si>
    <t xml:space="preserve">
SECRETARÍA GENERAL DE LA ALCALDÍA MAYOR DE BOGOTÁ, D.C.
DIRECCIÓN DE TALENTO HUMANO - SEGURIDAD Y SALUD EN EL TRABAJO 
PLAN DE CAPACITACIÓN ANUAL DEL SISTEMA DE GESTIÓN DE SEGURIDAD Y SALUD EN EL TRABAJO - VIGENCIA 2023
</t>
  </si>
  <si>
    <t>CCL</t>
  </si>
  <si>
    <t xml:space="preserve">Capacitación funciones y responsabilidades CCL </t>
  </si>
  <si>
    <t>(No. De Actividades Desarrolladas/ No. De Actividades Programadas )*100
(No. De servidores que participaron / No. De servidores programados )*100</t>
  </si>
  <si>
    <t>Capacitación habilidades blandas ( resolucion de conflictos)</t>
  </si>
  <si>
    <t>(No. De Actividades Desarrolladas/ No. De Actividades Programadas )*100
(No. De servidores que participaron / No. De servidores programados )*101</t>
  </si>
  <si>
    <t>Capacitación habilidades blandas (liderazgo)</t>
  </si>
  <si>
    <t>(No. De Actividades Desarrolladas/ No. De Actividades Programadas )*100
(No. De servidores que participaron / No. De servidores programados )*102</t>
  </si>
  <si>
    <t>Capacitación habilidades blandas ( Comunicación asertiva)</t>
  </si>
  <si>
    <t>(No. De Actividades Desarrolladas/ No. De Actividades Programadas )*100
(No. De servidores que participaron / No. De servidores programados )*103</t>
  </si>
  <si>
    <t>Capacitación funciones y responsabilidades COPASST</t>
  </si>
  <si>
    <t>(No. De Actividades Desarrolladas/ No. De Actividades Programadas )*100
(No. De servidores que participaron / No. De servidores programados )*104</t>
  </si>
  <si>
    <t xml:space="preserve">Capacitación investigación de AT y EL </t>
  </si>
  <si>
    <t>(No. De Actividades Desarrolladas/ No. De Actividades Programadas )*100
(No. De servidores que participaron / No. De servidores programados )*105</t>
  </si>
  <si>
    <t xml:space="preserve">Capacitación inspecciones de seguridad </t>
  </si>
  <si>
    <t>(No. De Actividades Desarrolladas/ No. De Actividades Programadas )*100
(No. De servidores que participaron / No. De servidores programados )*106</t>
  </si>
  <si>
    <t xml:space="preserve">PVE OSTEOMUSCULAR </t>
  </si>
  <si>
    <t>Capacitación en autocuidado y pausas activas</t>
  </si>
  <si>
    <t>(No. De Actividades Desarrolladas/ No. De Actividades Programadas )*100
(No. De servidores que participaron / No. De servidores programados )*107</t>
  </si>
  <si>
    <t>Capacitación higiene postural y manipulación de cargas</t>
  </si>
  <si>
    <t>(No. De Actividades Desarrolladas/ No. De Actividades Programadas )*100
(No. De servidores que participaron / No. De servidores programados )*109</t>
  </si>
  <si>
    <t>Capacitación higiene postural y video terminales</t>
  </si>
  <si>
    <t>(No. De Actividades Desarrolladas/ No. De Actividades Programadas )*100
(No. De servidores que participaron / No. De servidores programados )*110</t>
  </si>
  <si>
    <t>(No. De Actividades Desarrolladas/ No. De Actividades Programadas )*100
(No. De servidores que participaron / No. De servidores programados )*111</t>
  </si>
  <si>
    <t>Escuela biomecánica ( Miembros superiores)</t>
  </si>
  <si>
    <t>(No. De Actividades Desarrolladas/ No. De Actividades Programadas )*100
(No. De servidores que participaron / No. De servidores programados )*112</t>
  </si>
  <si>
    <t>Escuela biomecánica ( Miembros Inferiores)</t>
  </si>
  <si>
    <t>(No. De Actividades Desarrolladas/ No. De Actividades Programadas )*100
(No. De servidores que participaron / No. De servidores programados )*113</t>
  </si>
  <si>
    <t>Escuela biomecánica ( Espalda)</t>
  </si>
  <si>
    <t>(No. De Actividades Desarrolladas/ No. De Actividades Programadas )*100
(No. De servidores que participaron / No. De servidores programados )*114</t>
  </si>
  <si>
    <t>Capacitación atención al TH que atiende a victimas del conflicto armado</t>
  </si>
  <si>
    <t>(No. De Actividades Desarrolladas/ No. De Actividades Programadas )*100
(No. De servidores que participaron / No. De servidores programados )*115</t>
  </si>
  <si>
    <t>Capacitación enfoque de atención a TH que atiende a victimas del conflicto armado</t>
  </si>
  <si>
    <t>(No. De Actividades Desarrolladas/ No. De Actividades Programadas )*100
(No. De servidores que participaron / No. De servidores programados )*116</t>
  </si>
  <si>
    <t>Capacitación daño psicosocial y herramientas de afrontamiento a TH que atiende a víctimas del conflicto armado</t>
  </si>
  <si>
    <t>(No. De Actividades Desarrolladas/ No. De Actividades Programadas )*100
(No. De servidores que participaron / No. De servidores programados )*117</t>
  </si>
  <si>
    <t>Capacitación empatia y asertividad Manejo de emociones - Pensamiento crítico y toma de desiciones ( atención a TH que atiende a victimas del conflicto armado)</t>
  </si>
  <si>
    <t>(No. De Actividades Desarrolladas/ No. De Actividades Programadas )*100
(No. De servidores que participaron / No. De servidores programados )*118</t>
  </si>
  <si>
    <t>Capacitación estrés laboral ( Fustración laboral, sobrecarga emocional, confrontarse con el dolor y situaciones de extrema pobreza, dolor y muerte)</t>
  </si>
  <si>
    <t>(No. De Actividades Desarrolladas/ No. De Actividades Programadas )*100
(No. De servidores que participaron / No. De servidores programados )*119</t>
  </si>
  <si>
    <t>Capacitación en autocuidado emocional</t>
  </si>
  <si>
    <t>(No. De Actividades Desarrolladas/ No. De Actividades Programadas )*100
(No. De servidores que participaron / No. De servidores programados )*120</t>
  </si>
  <si>
    <t>Capacitación inteligencia emocional y programacion neurolinguistica.</t>
  </si>
  <si>
    <t>(No. De Actividades Desarrolladas/ No. De Actividades Programadas )*100
(No. De servidores que participaron / No. De servidores programados )*121</t>
  </si>
  <si>
    <t>Capacitación trabajo en equipo</t>
  </si>
  <si>
    <t>(No. De Actividades Desarrolladas/ No. De Actividades Programadas )*100
(No. De servidores que participaron / No. De servidores programados )*122</t>
  </si>
  <si>
    <t>Capacitación gestion del cambio</t>
  </si>
  <si>
    <t>(No. De Actividades Desarrolladas/ No. De Actividades Programadas )*100
(No. De servidores que participaron / No. De servidores programados )*123</t>
  </si>
  <si>
    <t xml:space="preserve">Capacitación comunicación asertiva </t>
  </si>
  <si>
    <t>(No. De Actividades Desarrolladas/ No. De Actividades Programadas )*100
(No. De servidores que participaron / No. De servidores programados )*124</t>
  </si>
  <si>
    <t xml:space="preserve">Capacitación manejo del estrés </t>
  </si>
  <si>
    <t>(No. De Actividades Desarrolladas/ No. De Actividades Programadas )*100
(No. De servidores que participaron / No. De servidores programados )*125</t>
  </si>
  <si>
    <t xml:space="preserve">Capacitación estrategias de nutrición </t>
  </si>
  <si>
    <t>(No. De Actividades Desarrolladas/ No. De Actividades Programadas )*100
(No. De servidores que participaron / No. De servidores programados )*126</t>
  </si>
  <si>
    <t xml:space="preserve">Capacitación sedentarismo </t>
  </si>
  <si>
    <t>(No. De Actividades Desarrolladas/ No. De Actividades Programadas )*100
(No. De servidores que participaron / No. De servidores programados )*127</t>
  </si>
  <si>
    <t>Capacitación prevención de alcoholismo y tabaquismo</t>
  </si>
  <si>
    <t>(No. De Actividades Desarrolladas/ No. De Actividades Programadas )*100
(No. De servidores que participaron / No. De servidores programados )*128</t>
  </si>
  <si>
    <t>PROGRAMA ESTILOS DE VIDA Y ENTRONOS SALUDABLES</t>
  </si>
  <si>
    <t>(No. De Actividades Desarrolladas/ No. De Actividades Programadas )*100
(No. De servidores que participaron / No. De servidores programados )*129</t>
  </si>
  <si>
    <t>Capacitación en hábitos saludables (sueño, actividad física)</t>
  </si>
  <si>
    <t>(No. De Actividades Desarrolladas/ No. De Actividades Programadas )*100
(No. De servidores que participaron / No. De servidores programados )*130</t>
  </si>
  <si>
    <t>Capacitación Día mundial prevención cáncer de mama</t>
  </si>
  <si>
    <t>(No. De Actividades Desarrolladas/ No. De Actividades Programadas )*100
(No. De servidores que participaron / No. De servidores programados )*131</t>
  </si>
  <si>
    <t>Capacitación Día mundial prevención salud mental</t>
  </si>
  <si>
    <t>(No. De Actividades Desarrolladas/ No. De Actividades Programadas )*100
(No. De servidores que participaron / No. De servidores programados )*132</t>
  </si>
  <si>
    <t xml:space="preserve">AT Y EL </t>
  </si>
  <si>
    <t>Capacitación reporte de accidentes de trabajo</t>
  </si>
  <si>
    <t>(No. De Actividades Desarrolladas/ No. De Actividades Programadas )*100
(No. De servidores que participaron / No. De servidores programados )*133</t>
  </si>
  <si>
    <t>Capacitación uso adecuado de EPP</t>
  </si>
  <si>
    <t>Capacitación en peligro mecánico</t>
  </si>
  <si>
    <t>Capacitación Sistema Globalmente Armonizado</t>
  </si>
  <si>
    <t>(No. De Actividades Desarrolladas/ No. De Actividades Programadas )*100
(No. De servidores que participaron / No. De servidores programados )*134</t>
  </si>
  <si>
    <t xml:space="preserve">Capacitación rotulado y etiquetado sustancias químicas </t>
  </si>
  <si>
    <t>(No. De Actividades Desarrolladas/ No. De Actividades Programadas )*100
(No. De servidores que participaron / No. De servidores programados )*135</t>
  </si>
  <si>
    <t xml:space="preserve">Capacitación atencion emergencias por riesgo químicas </t>
  </si>
  <si>
    <t>(No. De Actividades Desarrolladas/ No. De Actividades Programadas )*100
(No. De servidores que participaron / No. De servidores programados )*136</t>
  </si>
  <si>
    <t>Capacitación buenas practicas de almacenamiento y manipulación de sustancias químicas</t>
  </si>
  <si>
    <t>(No. De Actividades Desarrolladas/ No. De Actividades Programadas )*100
(No. De servidores que participaron / No. De servidores programados )*137</t>
  </si>
  <si>
    <t>PROGRAMA RIESGO PUBLICO</t>
  </si>
  <si>
    <t xml:space="preserve">Capacitación técnicas de manejo a usuarios difíciles </t>
  </si>
  <si>
    <t>(No. De Actividades Desarrolladas/ No. De Actividades Programadas )*100
(No. De servidores que participaron / No. De servidores programados )*138</t>
  </si>
  <si>
    <t xml:space="preserve">Capacitación primeros auxilios psicológicos </t>
  </si>
  <si>
    <t>(No. De Actividades Desarrolladas/ No. De Actividades Programadas )*100
(No. De servidores que participaron / No. De servidores programados )*139</t>
  </si>
  <si>
    <t>Capacitación situaciones de emergencia por riesgo público</t>
  </si>
  <si>
    <t>(No. De Actividades Desarrolladas/ No. De Actividades Programadas )*100
(No. De servidores que participaron / No. De servidores programados )*140</t>
  </si>
  <si>
    <t>Capacitación y/o actualización personal autorizado (reentrenamiento coordinador)</t>
  </si>
  <si>
    <t>(No. De Actividades Desarrolladas/ No. De Actividades Programadas )*100
(No. De servidores que participaron / No. De servidores programados )*141</t>
  </si>
  <si>
    <t>Capacitación manejo equipos de rescate industrial</t>
  </si>
  <si>
    <t>(No. De Actividades Desarrolladas/ No. De Actividades Programadas )*100
(No. De servidores que participaron / No. De servidores programados )*142</t>
  </si>
  <si>
    <t>Capacitación en uso de elementos, equipos de PPC y EPP</t>
  </si>
  <si>
    <t>(No. De Actividades Desarrolladas/ No. De Actividades Programadas )*100
(No. De servidores que participaron / No. De servidores programados )*143</t>
  </si>
  <si>
    <t>Velocidad, segurida vial y manejo de la fatiga (conductores)</t>
  </si>
  <si>
    <t>(No. De Actividades Desarrolladas/ No. De Actividades Programadas )*100
(No. De servidores que participaron / No. De servidores programados )*145</t>
  </si>
  <si>
    <t>Efectos del alcohol,  las sustancias psicoactivas y la distracción como riesgo vial (conductores)</t>
  </si>
  <si>
    <t>(No. De Actividades Desarrolladas/ No. De Actividades Programadas )*100
(No. De servidores que participaron / No. De servidores programados )*146</t>
  </si>
  <si>
    <t>Como proteger a los actores viales y riesgo publico</t>
  </si>
  <si>
    <t>(No. De Actividades Desarrolladas/ No. De Actividades Programadas )*100
(No. De servidores que participaron / No. De servidores programados )*147</t>
  </si>
  <si>
    <t>Capacitacion brigadas de seguridad vial</t>
  </si>
  <si>
    <t>(No. De Actividades Desarrolladas/ No. De Actividades Programadas )*100
(No. De servidores que participaron / No. De servidores programados )*148</t>
  </si>
  <si>
    <t>Simulacro de atencion  de emergencias</t>
  </si>
  <si>
    <t>(No. De Actividades Desarrolladas/ No. De Actividades Programadas )*100
(No. De servidores que participaron / No. De servidores programados )*149</t>
  </si>
  <si>
    <t>Capacitacion prevencio seguridad vial (Población)</t>
  </si>
  <si>
    <t>(No. De Actividades Desarrolladas/ No. De Actividades Programadas )*100
(No. De servidores que participaron / No. De servidores programados )*150</t>
  </si>
  <si>
    <t>Capacitación generalidades primeos auxilios Brigada de Emergencia (conformación, responsabilidades)</t>
  </si>
  <si>
    <t>(No. De Actividades Desarrolladas/ No. De Actividades Programadas )*100
(No. De servidores que participaron / No. De servidores programados )*151</t>
  </si>
  <si>
    <t>Capacitación Primeros Auxilios (anatomía, fisiología, valoración primaria y secundaria)</t>
  </si>
  <si>
    <t>(No. De Actividades Desarrolladas/ No. De Actividades Programadas )*100
(No. De servidores que participaron / No. De servidores programados )*152</t>
  </si>
  <si>
    <t xml:space="preserve">Capacitación control de incendios </t>
  </si>
  <si>
    <t>(No. De Actividades Desarrolladas/ No. De Actividades Programadas )*100
(No. De servidores que participaron / No. De servidores programados )*153</t>
  </si>
  <si>
    <t>Capacitación en evacuación</t>
  </si>
  <si>
    <t>(No. De Actividades Desarrolladas/ No. De Actividades Programadas )*100
(No. De servidores que participaron / No. De servidores programados )*154</t>
  </si>
  <si>
    <t xml:space="preserve">Capacitación simulacro, simulaciones  -COE </t>
  </si>
  <si>
    <t>(No. De Actividades Desarrolladas/ No. De Actividades Programadas )*100
(No. De servidores que participaron / No. De servidores programados )*155</t>
  </si>
  <si>
    <t xml:space="preserve">
XXXXX
Profesional Universitario - SST</t>
  </si>
  <si>
    <t xml:space="preserve">PLAN DE MEJORAMIENTO DE ACUERDO CON " AUTOEVALUACIÓN DE LOS ESTÁNDARES MÍNIMOS SG-SST " 
ESTABLECIDO EN EL ARTICULO 29 DE RESOLUCIÓN 0312 DE 2019 </t>
  </si>
  <si>
    <t>RESPONSABLE DEL SGSST:</t>
  </si>
  <si>
    <t>FREDY YESID PULIDO PULIDO</t>
  </si>
  <si>
    <t>1. OBJETIVOS Y METAS  DEL PROCESO</t>
  </si>
  <si>
    <t>OBJETIVO</t>
  </si>
  <si>
    <t>INDICADOR</t>
  </si>
  <si>
    <t>TIPO DE INDICADOR</t>
  </si>
  <si>
    <t>Efectuar las acciones correctivas identificadas en el proceso de autoevaluación inicial estándares mpinimosconforme a los requisitos del Decreto 1072/2015 y Resolución 0312 de 2019 en la Entidad</t>
  </si>
  <si>
    <t>Nro. de actividades programadas/ Nro. de actividades ejecutadas x100</t>
  </si>
  <si>
    <t>Cumplimiento</t>
  </si>
  <si>
    <t>2.  CRONOGRAMA 2023</t>
  </si>
  <si>
    <t>CICLO</t>
  </si>
  <si>
    <t>NUMERAL ESTANDAR</t>
  </si>
  <si>
    <t>ACTIVIDAD</t>
  </si>
  <si>
    <t>% 
CUMPLIMIENTO Actividad / Fase</t>
  </si>
  <si>
    <t>EVIDENCIA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</si>
  <si>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</si>
  <si>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</si>
  <si>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</si>
  <si>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</si>
  <si>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</si>
  <si>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</si>
  <si>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</si>
  <si>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</si>
  <si>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</si>
  <si>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</si>
  <si>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</si>
  <si>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</si>
  <si>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PLANEAR</t>
  </si>
  <si>
    <t>1.2.1 Programa Capacitación promoción y prevención PYP</t>
  </si>
  <si>
    <t>*P</t>
  </si>
  <si>
    <t>Profesional Universitario - Líder de SG-SST
Tecnico Operativo - SG-SST</t>
  </si>
  <si>
    <t>*E</t>
  </si>
  <si>
    <t>1.2.2 Capacitación, Inducción y Reinducción en Sistema de Gestión de Seguridad y Salud en el Trabajo SG-SST</t>
  </si>
  <si>
    <t>Acta de seguimiento
Memorando notificación (a servidores que no cumplan con el requisito)</t>
  </si>
  <si>
    <t>2.8.1 Mecanismos de comunicación, auto reporte en Sistema de Gestión de Seguridad y Salud en el Trabajo SG-SST</t>
  </si>
  <si>
    <t>Matriz de comunicaciones SG-SST</t>
  </si>
  <si>
    <t>2.11.1 Evaluación del impacto de cambios internos y externos en el Sistema de Gestión de Seguridad y Salud en el Trabajo SG-SST</t>
  </si>
  <si>
    <t>Documento procedimiento Gestion del cambio</t>
  </si>
  <si>
    <t>HACER</t>
  </si>
  <si>
    <t>3.1.6 Restricciones y recomendaciones médico laborales</t>
  </si>
  <si>
    <t>Seguimiento Recomendaciones médicas</t>
  </si>
  <si>
    <t>Matriz condiciones de salud SST
Memorandos de notificación</t>
  </si>
  <si>
    <t>3.1.7 Estilos de vida y entornos saludables (controles tabaquismo, alcoholismo, farmacodependencia y otros)</t>
  </si>
  <si>
    <t>Documento programa estilos de vida y entornos saludables</t>
  </si>
  <si>
    <t>3.1.8 Agua potable, servicios sanitarios y disposición de basuras</t>
  </si>
  <si>
    <t>Seguimiento proceso agua potable, servicios sanitarios y disposición de basuras</t>
  </si>
  <si>
    <t>Acta de seguimiento
Certificado limpieza y desinfección tanques</t>
  </si>
  <si>
    <t>3.1.9 Eliminación adecuada de residuos sólidos, líquidos o gaseosos</t>
  </si>
  <si>
    <t>Seguimiento proceso eliminación adecuada de residuos sólidos, líquidos o gaseosos</t>
  </si>
  <si>
    <t>Acta de seguimiento</t>
  </si>
  <si>
    <t>3.2.2 Investigación de Accidentes, Incidentes y Enfermedad Laboral</t>
  </si>
  <si>
    <t xml:space="preserve">Investigación enfermedades laborales </t>
  </si>
  <si>
    <t>4.2.3 Elaboración de procedimientos, instructivos, fichas, protocolos</t>
  </si>
  <si>
    <t>Documento Manual del Sistema de Gestion de Seguridad y Salud en el Trabajo</t>
  </si>
  <si>
    <t>4.2.4 Realización de inspecciones sistemáticas a las instalaciones, maquinaria o equipos con la participación del COPASST</t>
  </si>
  <si>
    <t>Inspecciones de Maquinaria y/o equipos con la participación de COPASST</t>
  </si>
  <si>
    <t>4.2.5 Mantenimiento periódico de instalaciones, equipos, máquinas, herramientas</t>
  </si>
  <si>
    <t>Seguimiento a mantenimiento preventivo, correctivo de instalaciones, equipos, maquinas y herramientas</t>
  </si>
  <si>
    <t>Acta de seguimiento
Documentos, lista de chequeo de mantenimiento de las instalaciones. Equipos, etc.</t>
  </si>
  <si>
    <t>5.1.2 Brigada de prevención conformada, capacitada y dotada</t>
  </si>
  <si>
    <t xml:space="preserve">Acta de conformación de la Brigada, comité de emergencias </t>
  </si>
  <si>
    <t>VERIFICAR</t>
  </si>
  <si>
    <t>6.1.3 Revisión anual por la alta dirección, resultados y alcance de la auditoría</t>
  </si>
  <si>
    <t>Acta de revisión por la Alta Dirección</t>
  </si>
  <si>
    <t>ACTUAR</t>
  </si>
  <si>
    <t>7.1.4 Elaboración Plan de Mejoramiento e implementación de medidas y acciones correctivas solicitadas por autoridades y ARL</t>
  </si>
  <si>
    <t>Plan de mejoramiento de acuerdo a la autoevaluacion de los estandares minimos vigencia 2024</t>
  </si>
  <si>
    <t>Plan de mejoramiento vigencia 2024</t>
  </si>
  <si>
    <t>PROMEDIO ACUMULADO DE INDICADORES</t>
  </si>
  <si>
    <t>P*= Programado
E*= Ejecutado</t>
  </si>
  <si>
    <t>3.  MEDICIÓN Y SEGUIMIENTO</t>
  </si>
  <si>
    <t>CUMPLIMIENTO PLAN DE MEJORAMIENTO</t>
  </si>
  <si>
    <t>NOMBRE</t>
  </si>
  <si>
    <t>Actividades Ejecutadas</t>
  </si>
  <si>
    <t>CALCULO DEL INDICADOR</t>
  </si>
  <si>
    <t xml:space="preserve">TOTAL </t>
  </si>
  <si>
    <t>VALOR
META</t>
  </si>
  <si>
    <t>Variables</t>
  </si>
  <si>
    <t>FORMULA</t>
  </si>
  <si>
    <t>(No. de actividades ejecutadas / No. de actividades programadas) x100</t>
  </si>
  <si>
    <t>No. de actividades ejecutadas</t>
  </si>
  <si>
    <t>No. de actividades programadas</t>
  </si>
  <si>
    <t>Resultado</t>
  </si>
  <si>
    <t>4. ANALISIS DE TENDENCIAS - PLANES DE ACCIÓN</t>
  </si>
  <si>
    <t>TRIMESTRE</t>
  </si>
  <si>
    <t>ANÁLISIS</t>
  </si>
  <si>
    <t>PLANES DE ACCIÓN</t>
  </si>
  <si>
    <t>FECHAS</t>
  </si>
  <si>
    <t>RESPONSABLES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</si>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</sst>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0"/>
      <name val="Eras Medium ITC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4" fillId="0" borderId="1" xfId="2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1"/>
    <xf numFmtId="0" fontId="17" fillId="3" borderId="6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15" fontId="3" fillId="3" borderId="1" xfId="1" applyNumberFormat="1" applyFill="1" applyBorder="1" applyAlignment="1">
      <alignment horizontal="center" vertical="center" wrapText="1"/>
    </xf>
    <xf numFmtId="1" fontId="3" fillId="0" borderId="1" xfId="5" applyNumberFormat="1" applyFont="1" applyBorder="1" applyAlignment="1" applyProtection="1">
      <alignment horizontal="center" vertical="center" wrapText="1"/>
      <protection locked="0"/>
    </xf>
    <xf numFmtId="15" fontId="3" fillId="0" borderId="1" xfId="1" applyNumberFormat="1" applyBorder="1" applyAlignment="1">
      <alignment horizontal="center" vertical="center" wrapText="1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horizontal="center" vertical="center"/>
    </xf>
    <xf numFmtId="17" fontId="17" fillId="3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 applyProtection="1">
      <alignment horizontal="center" vertical="center"/>
      <protection locked="0"/>
    </xf>
    <xf numFmtId="9" fontId="17" fillId="0" borderId="1" xfId="4" applyFont="1" applyFill="1" applyBorder="1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9" fontId="17" fillId="0" borderId="0" xfId="4" applyFont="1" applyFill="1" applyBorder="1" applyAlignment="1" applyProtection="1">
      <alignment horizontal="center" vertical="center"/>
    </xf>
    <xf numFmtId="9" fontId="17" fillId="0" borderId="0" xfId="4" applyFont="1" applyFill="1" applyBorder="1" applyAlignment="1" applyProtection="1">
      <alignment horizontal="center" vertical="center" wrapText="1"/>
    </xf>
    <xf numFmtId="9" fontId="17" fillId="0" borderId="0" xfId="1" applyNumberFormat="1" applyFont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4" borderId="6" xfId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4" borderId="6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/>
    </xf>
    <xf numFmtId="0" fontId="3" fillId="0" borderId="0" xfId="1" applyAlignment="1">
      <alignment horizontal="left"/>
    </xf>
    <xf numFmtId="0" fontId="4" fillId="4" borderId="5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10" fontId="6" fillId="0" borderId="1" xfId="4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9" fontId="17" fillId="0" borderId="6" xfId="1" applyNumberFormat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3" fillId="0" borderId="6" xfId="1" quotePrefix="1" applyBorder="1" applyAlignment="1" applyProtection="1">
      <alignment horizontal="left" vertical="center" wrapText="1"/>
      <protection locked="0"/>
    </xf>
    <xf numFmtId="0" fontId="3" fillId="0" borderId="15" xfId="1" quotePrefix="1" applyBorder="1" applyAlignment="1" applyProtection="1">
      <alignment horizontal="left" vertical="center" wrapText="1"/>
      <protection locked="0"/>
    </xf>
    <xf numFmtId="0" fontId="3" fillId="0" borderId="5" xfId="1" quotePrefix="1" applyBorder="1" applyAlignment="1" applyProtection="1">
      <alignment horizontal="left" vertical="center" wrapText="1"/>
      <protection locked="0"/>
    </xf>
    <xf numFmtId="0" fontId="17" fillId="4" borderId="6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3" fillId="3" borderId="15" xfId="1" applyFill="1" applyBorder="1"/>
    <xf numFmtId="0" fontId="3" fillId="3" borderId="5" xfId="1" applyFill="1" applyBorder="1"/>
    <xf numFmtId="0" fontId="17" fillId="3" borderId="1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textRotation="90" wrapText="1"/>
    </xf>
    <xf numFmtId="0" fontId="4" fillId="4" borderId="2" xfId="5" applyFont="1" applyFill="1" applyBorder="1" applyAlignment="1">
      <alignment horizontal="left" vertical="center" wrapText="1"/>
    </xf>
    <xf numFmtId="0" fontId="4" fillId="4" borderId="3" xfId="5" applyFont="1" applyFill="1" applyBorder="1" applyAlignment="1">
      <alignment horizontal="left" vertical="center" wrapText="1"/>
    </xf>
    <xf numFmtId="9" fontId="3" fillId="0" borderId="2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9" fontId="3" fillId="0" borderId="7" xfId="4" applyFont="1" applyFill="1" applyBorder="1" applyAlignment="1" applyProtection="1">
      <alignment horizontal="center" vertical="center" wrapText="1"/>
    </xf>
    <xf numFmtId="0" fontId="3" fillId="0" borderId="11" xfId="1" applyBorder="1" applyAlignment="1" applyProtection="1">
      <alignment horizontal="left" vertical="center" wrapText="1"/>
      <protection locked="0"/>
    </xf>
    <xf numFmtId="0" fontId="3" fillId="0" borderId="10" xfId="1" applyBorder="1" applyAlignment="1" applyProtection="1">
      <alignment horizontal="left" vertical="center" wrapText="1"/>
      <protection locked="0"/>
    </xf>
    <xf numFmtId="0" fontId="3" fillId="0" borderId="12" xfId="1" applyBorder="1" applyAlignment="1" applyProtection="1">
      <alignment horizontal="left" vertical="center" wrapText="1"/>
      <protection locked="0"/>
    </xf>
    <xf numFmtId="0" fontId="3" fillId="0" borderId="4" xfId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left" vertical="center" wrapText="1"/>
      <protection locked="0"/>
    </xf>
    <xf numFmtId="0" fontId="3" fillId="0" borderId="13" xfId="1" applyBorder="1" applyAlignment="1" applyProtection="1">
      <alignment horizontal="left" vertical="center" wrapText="1"/>
      <protection locked="0"/>
    </xf>
    <xf numFmtId="0" fontId="3" fillId="0" borderId="2" xfId="1" applyBorder="1" applyAlignment="1" applyProtection="1">
      <alignment vertical="center" wrapText="1"/>
      <protection locked="0"/>
    </xf>
    <xf numFmtId="0" fontId="3" fillId="0" borderId="3" xfId="1" applyBorder="1" applyAlignment="1" applyProtection="1">
      <alignment vertical="center" wrapText="1"/>
      <protection locked="0"/>
    </xf>
    <xf numFmtId="0" fontId="3" fillId="0" borderId="2" xfId="1" applyBorder="1" applyAlignment="1" applyProtection="1">
      <alignment horizontal="left" vertical="center" wrapText="1"/>
      <protection locked="0"/>
    </xf>
    <xf numFmtId="0" fontId="3" fillId="0" borderId="3" xfId="1" applyBorder="1" applyAlignment="1" applyProtection="1">
      <alignment horizontal="left" vertical="center" wrapText="1"/>
      <protection locked="0"/>
    </xf>
    <xf numFmtId="0" fontId="7" fillId="4" borderId="2" xfId="5" applyFont="1" applyFill="1" applyBorder="1" applyAlignment="1">
      <alignment horizontal="center" vertical="center" textRotation="90" wrapText="1"/>
    </xf>
    <xf numFmtId="0" fontId="7" fillId="4" borderId="7" xfId="5" applyFont="1" applyFill="1" applyBorder="1" applyAlignment="1">
      <alignment horizontal="center" vertical="center" textRotation="90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9" fontId="17" fillId="5" borderId="6" xfId="1" applyNumberFormat="1" applyFont="1" applyFill="1" applyBorder="1" applyAlignment="1">
      <alignment horizontal="center" vertical="center" wrapText="1"/>
    </xf>
    <xf numFmtId="9" fontId="17" fillId="5" borderId="5" xfId="1" applyNumberFormat="1" applyFont="1" applyFill="1" applyBorder="1" applyAlignment="1">
      <alignment horizontal="center" vertical="center" wrapText="1"/>
    </xf>
    <xf numFmtId="9" fontId="17" fillId="4" borderId="6" xfId="1" applyNumberFormat="1" applyFont="1" applyFill="1" applyBorder="1" applyAlignment="1">
      <alignment horizontal="center" vertical="center" wrapText="1"/>
    </xf>
    <xf numFmtId="9" fontId="17" fillId="4" borderId="15" xfId="1" applyNumberFormat="1" applyFont="1" applyFill="1" applyBorder="1" applyAlignment="1">
      <alignment horizontal="center" vertical="center" wrapText="1"/>
    </xf>
    <xf numFmtId="9" fontId="17" fillId="4" borderId="5" xfId="1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1" fontId="17" fillId="0" borderId="6" xfId="4" applyNumberFormat="1" applyFont="1" applyFill="1" applyBorder="1" applyAlignment="1" applyProtection="1">
      <alignment horizontal="center" vertical="center" wrapText="1"/>
    </xf>
    <xf numFmtId="0" fontId="17" fillId="0" borderId="15" xfId="4" applyNumberFormat="1" applyFont="1" applyFill="1" applyBorder="1" applyAlignment="1" applyProtection="1">
      <alignment horizontal="center" vertical="center" wrapText="1"/>
    </xf>
    <xf numFmtId="0" fontId="17" fillId="0" borderId="5" xfId="4" applyNumberFormat="1" applyFont="1" applyFill="1" applyBorder="1" applyAlignment="1" applyProtection="1">
      <alignment horizontal="center" vertical="center" wrapText="1"/>
    </xf>
    <xf numFmtId="9" fontId="17" fillId="6" borderId="11" xfId="1" applyNumberFormat="1" applyFont="1" applyFill="1" applyBorder="1" applyAlignment="1">
      <alignment horizontal="center" vertical="center"/>
    </xf>
    <xf numFmtId="9" fontId="17" fillId="6" borderId="12" xfId="1" applyNumberFormat="1" applyFont="1" applyFill="1" applyBorder="1" applyAlignment="1">
      <alignment horizontal="center" vertical="center"/>
    </xf>
    <xf numFmtId="9" fontId="17" fillId="6" borderId="9" xfId="1" applyNumberFormat="1" applyFont="1" applyFill="1" applyBorder="1" applyAlignment="1">
      <alignment horizontal="center" vertical="center"/>
    </xf>
    <xf numFmtId="9" fontId="17" fillId="6" borderId="14" xfId="1" applyNumberFormat="1" applyFont="1" applyFill="1" applyBorder="1" applyAlignment="1">
      <alignment horizontal="center" vertical="center"/>
    </xf>
    <xf numFmtId="9" fontId="17" fillId="6" borderId="4" xfId="1" applyNumberFormat="1" applyFont="1" applyFill="1" applyBorder="1" applyAlignment="1">
      <alignment horizontal="center" vertical="center"/>
    </xf>
    <xf numFmtId="9" fontId="17" fillId="6" borderId="13" xfId="1" applyNumberFormat="1" applyFont="1" applyFill="1" applyBorder="1" applyAlignment="1">
      <alignment horizontal="center" vertical="center"/>
    </xf>
    <xf numFmtId="1" fontId="17" fillId="0" borderId="15" xfId="4" applyNumberFormat="1" applyFont="1" applyFill="1" applyBorder="1" applyAlignment="1" applyProtection="1">
      <alignment horizontal="center" vertical="center" wrapText="1"/>
    </xf>
    <xf numFmtId="1" fontId="17" fillId="0" borderId="5" xfId="4" applyNumberFormat="1" applyFont="1" applyFill="1" applyBorder="1" applyAlignment="1" applyProtection="1">
      <alignment horizontal="center" vertical="center" wrapText="1"/>
    </xf>
    <xf numFmtId="9" fontId="17" fillId="0" borderId="6" xfId="4" applyFont="1" applyFill="1" applyBorder="1" applyAlignment="1" applyProtection="1">
      <alignment horizontal="center" vertical="center" wrapText="1"/>
    </xf>
    <xf numFmtId="9" fontId="17" fillId="0" borderId="15" xfId="4" applyFont="1" applyFill="1" applyBorder="1" applyAlignment="1" applyProtection="1">
      <alignment horizontal="center" vertical="center" wrapText="1"/>
    </xf>
    <xf numFmtId="9" fontId="17" fillId="0" borderId="5" xfId="4" applyFont="1" applyFill="1" applyBorder="1" applyAlignment="1" applyProtection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6" xfId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49" fontId="3" fillId="4" borderId="1" xfId="1" applyNumberFormat="1" applyFill="1" applyBorder="1" applyAlignment="1">
      <alignment horizontal="center" vertical="center" wrapText="1"/>
    </xf>
    <xf numFmtId="0" fontId="3" fillId="4" borderId="6" xfId="1" applyFill="1" applyBorder="1" applyAlignment="1">
      <alignment vertical="center" wrapText="1"/>
    </xf>
    <xf numFmtId="0" fontId="3" fillId="4" borderId="5" xfId="1" applyFill="1" applyBorder="1" applyAlignment="1">
      <alignment vertical="center" wrapText="1"/>
    </xf>
    <xf numFmtId="49" fontId="3" fillId="4" borderId="1" xfId="1" applyNumberFormat="1" applyFill="1" applyBorder="1" applyAlignment="1">
      <alignment vertical="center" wrapText="1"/>
    </xf>
  </cellXfs>
  <cellStyles count="6">
    <cellStyle name="Normal" xfId="0" builtinId="0"/>
    <cellStyle name="Normal 2" xfId="1"/>
    <cellStyle name="Normal 3" xfId="3"/>
    <cellStyle name="Normal 3 2" xfId="5"/>
    <cellStyle name="Porcentaje" xfId="2" builtinId="5"/>
    <cellStyle name="Porcentaje 2" xfId="4"/>
  </cellStyles>
  <dxfs count="327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'[1]Plan mejoramiento'!$E$50:$P$50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765-A601-32B93A5A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798016"/>
        <c:axId val="1684785504"/>
      </c:barChart>
      <c:catAx>
        <c:axId val="16847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85504"/>
        <c:crosses val="autoZero"/>
        <c:auto val="1"/>
        <c:lblAlgn val="ctr"/>
        <c:lblOffset val="100"/>
        <c:noMultiLvlLbl val="0"/>
      </c:catAx>
      <c:valAx>
        <c:axId val="16847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9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83</xdr:row>
      <xdr:rowOff>0</xdr:rowOff>
    </xdr:from>
    <xdr:to>
      <xdr:col>32</xdr:col>
      <xdr:colOff>2562225</xdr:colOff>
      <xdr:row>83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97225" y="26469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52</xdr:row>
      <xdr:rowOff>0</xdr:rowOff>
    </xdr:from>
    <xdr:to>
      <xdr:col>31</xdr:col>
      <xdr:colOff>2562225</xdr:colOff>
      <xdr:row>52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9697700" y="2294572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2238375</xdr:colOff>
      <xdr:row>0</xdr:row>
      <xdr:rowOff>32321</xdr:rowOff>
    </xdr:from>
    <xdr:to>
      <xdr:col>2</xdr:col>
      <xdr:colOff>714374</xdr:colOff>
      <xdr:row>0</xdr:row>
      <xdr:rowOff>714325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32321"/>
          <a:ext cx="2219324" cy="682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95250</xdr:rowOff>
    </xdr:from>
    <xdr:to>
      <xdr:col>8</xdr:col>
      <xdr:colOff>152400</xdr:colOff>
      <xdr:row>54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1240180</xdr:colOff>
      <xdr:row>0</xdr:row>
      <xdr:rowOff>36185</xdr:rowOff>
    </xdr:from>
    <xdr:to>
      <xdr:col>2</xdr:col>
      <xdr:colOff>847725</xdr:colOff>
      <xdr:row>1</xdr:row>
      <xdr:rowOff>380390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955" y="36185"/>
          <a:ext cx="2179295" cy="791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ypulido/OneDrive%20-%20Alcaldia%20Mayor%20De%20Bogot&#225;%20(1)/SG-SST%20EST%20MIN/2.4.1.%20PLAN%20DE%20TRABAJO%20ANUAL/PTASST%202023/PLAN%20DE%20TRABAJO%20GENERA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23"/>
      <sheetName val="Plan Cap"/>
      <sheetName val="Plan mejoramiento"/>
    </sheetNames>
    <sheetDataSet>
      <sheetData sheetId="0"/>
      <sheetData sheetId="1"/>
      <sheetData sheetId="2"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</sheetPr>
  <dimension ref="A1:AH205"/>
  <sheetViews>
    <sheetView showGridLines="0" tabSelected="1" zoomScale="73" zoomScaleNormal="73"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X27" sqref="X27"/>
    </sheetView>
  </sheetViews>
  <sheetFormatPr baseColWidth="10" defaultColWidth="11.42578125" defaultRowHeight="12.75" x14ac:dyDescent="0.2"/>
  <cols>
    <col min="1" max="1" width="5.42578125" style="8" customWidth="1"/>
    <col min="2" max="2" width="7" style="8" customWidth="1"/>
    <col min="3" max="3" width="84" style="27" customWidth="1"/>
    <col min="4" max="4" width="19.28515625" style="44" customWidth="1"/>
    <col min="5" max="5" width="32.28515625" style="44" customWidth="1"/>
    <col min="6" max="6" width="7.85546875" style="44" customWidth="1"/>
    <col min="7" max="7" width="11.28515625" style="44" customWidth="1"/>
    <col min="8" max="8" width="8.42578125" style="44" customWidth="1"/>
    <col min="9" max="9" width="6.5703125" style="45" customWidth="1"/>
    <col min="10" max="10" width="8.7109375" style="41" customWidth="1"/>
    <col min="11" max="11" width="7.5703125" style="45" customWidth="1"/>
    <col min="12" max="12" width="6.5703125" style="41" customWidth="1"/>
    <col min="13" max="13" width="6.5703125" style="45" customWidth="1"/>
    <col min="14" max="14" width="9.42578125" style="41" customWidth="1"/>
    <col min="15" max="15" width="6.5703125" style="45" customWidth="1"/>
    <col min="16" max="16" width="9.42578125" style="41" customWidth="1"/>
    <col min="17" max="17" width="6.5703125" style="45" customWidth="1"/>
    <col min="18" max="18" width="8.140625" style="41" customWidth="1"/>
    <col min="19" max="19" width="6.5703125" style="45" customWidth="1"/>
    <col min="20" max="20" width="8.42578125" style="41" customWidth="1"/>
    <col min="21" max="21" width="6.5703125" style="45" customWidth="1"/>
    <col min="22" max="22" width="8.7109375" style="41" customWidth="1"/>
    <col min="23" max="23" width="6.5703125" style="45" customWidth="1"/>
    <col min="24" max="24" width="8.28515625" style="41" customWidth="1"/>
    <col min="25" max="25" width="6.5703125" style="45" customWidth="1"/>
    <col min="26" max="26" width="8" style="41" customWidth="1"/>
    <col min="27" max="27" width="6.5703125" style="45" customWidth="1"/>
    <col min="28" max="28" width="6.5703125" style="41" customWidth="1"/>
    <col min="29" max="29" width="6.5703125" style="45" customWidth="1"/>
    <col min="30" max="30" width="6.5703125" style="41" customWidth="1"/>
    <col min="31" max="31" width="10.28515625" style="45" customWidth="1"/>
    <col min="32" max="32" width="6.5703125" style="41" customWidth="1"/>
    <col min="33" max="33" width="28.5703125" style="46" customWidth="1"/>
    <col min="34" max="34" width="38.140625" style="4" customWidth="1"/>
    <col min="35" max="16384" width="11.42578125" style="8"/>
  </cols>
  <sheetData>
    <row r="1" spans="1:34" ht="57" customHeight="1" x14ac:dyDescent="0.2">
      <c r="A1" s="98"/>
      <c r="B1" s="98"/>
      <c r="C1" s="98"/>
      <c r="D1" s="98"/>
      <c r="E1" s="98"/>
      <c r="F1" s="97" t="s">
        <v>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5" customHeight="1" x14ac:dyDescent="0.2">
      <c r="A2" s="132" t="s">
        <v>1</v>
      </c>
      <c r="B2" s="133"/>
      <c r="C2" s="134"/>
      <c r="D2" s="141" t="s">
        <v>2</v>
      </c>
      <c r="E2" s="141" t="s">
        <v>3</v>
      </c>
      <c r="F2" s="120" t="s">
        <v>4</v>
      </c>
      <c r="G2" s="121"/>
      <c r="H2" s="122"/>
      <c r="I2" s="126" t="s">
        <v>5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  <c r="AG2" s="129" t="s">
        <v>6</v>
      </c>
      <c r="AH2" s="129" t="s">
        <v>7</v>
      </c>
    </row>
    <row r="3" spans="1:34" ht="15" customHeight="1" x14ac:dyDescent="0.2">
      <c r="A3" s="135"/>
      <c r="B3" s="136"/>
      <c r="C3" s="137"/>
      <c r="D3" s="142"/>
      <c r="E3" s="142"/>
      <c r="F3" s="123"/>
      <c r="G3" s="124"/>
      <c r="H3" s="125"/>
      <c r="I3" s="128" t="s">
        <v>8</v>
      </c>
      <c r="J3" s="128"/>
      <c r="K3" s="128" t="s">
        <v>9</v>
      </c>
      <c r="L3" s="128"/>
      <c r="M3" s="128" t="s">
        <v>10</v>
      </c>
      <c r="N3" s="128"/>
      <c r="O3" s="128" t="s">
        <v>11</v>
      </c>
      <c r="P3" s="128"/>
      <c r="Q3" s="128" t="s">
        <v>12</v>
      </c>
      <c r="R3" s="128"/>
      <c r="S3" s="128" t="s">
        <v>13</v>
      </c>
      <c r="T3" s="128"/>
      <c r="U3" s="128" t="s">
        <v>14</v>
      </c>
      <c r="V3" s="128"/>
      <c r="W3" s="128" t="s">
        <v>15</v>
      </c>
      <c r="X3" s="128"/>
      <c r="Y3" s="128" t="s">
        <v>16</v>
      </c>
      <c r="Z3" s="128"/>
      <c r="AA3" s="128" t="s">
        <v>17</v>
      </c>
      <c r="AB3" s="128"/>
      <c r="AC3" s="128" t="s">
        <v>18</v>
      </c>
      <c r="AD3" s="128"/>
      <c r="AE3" s="128" t="s">
        <v>19</v>
      </c>
      <c r="AF3" s="144"/>
      <c r="AG3" s="130"/>
      <c r="AH3" s="130"/>
    </row>
    <row r="4" spans="1:34" s="1" customFormat="1" ht="15" customHeight="1" x14ac:dyDescent="0.2">
      <c r="A4" s="138"/>
      <c r="B4" s="139"/>
      <c r="C4" s="140"/>
      <c r="D4" s="143"/>
      <c r="E4" s="143"/>
      <c r="F4" s="9" t="s">
        <v>20</v>
      </c>
      <c r="G4" s="9" t="s">
        <v>21</v>
      </c>
      <c r="H4" s="9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0" t="s">
        <v>23</v>
      </c>
      <c r="N4" s="10" t="s">
        <v>24</v>
      </c>
      <c r="O4" s="10" t="s">
        <v>23</v>
      </c>
      <c r="P4" s="10" t="s">
        <v>24</v>
      </c>
      <c r="Q4" s="10" t="s">
        <v>23</v>
      </c>
      <c r="R4" s="10" t="s">
        <v>24</v>
      </c>
      <c r="S4" s="10" t="s">
        <v>23</v>
      </c>
      <c r="T4" s="10" t="s">
        <v>24</v>
      </c>
      <c r="U4" s="10" t="s">
        <v>23</v>
      </c>
      <c r="V4" s="10" t="s">
        <v>24</v>
      </c>
      <c r="W4" s="10" t="s">
        <v>23</v>
      </c>
      <c r="X4" s="10" t="s">
        <v>24</v>
      </c>
      <c r="Y4" s="10" t="s">
        <v>23</v>
      </c>
      <c r="Z4" s="10" t="s">
        <v>24</v>
      </c>
      <c r="AA4" s="10" t="s">
        <v>23</v>
      </c>
      <c r="AB4" s="10" t="s">
        <v>24</v>
      </c>
      <c r="AC4" s="10" t="s">
        <v>23</v>
      </c>
      <c r="AD4" s="10" t="s">
        <v>24</v>
      </c>
      <c r="AE4" s="10" t="s">
        <v>23</v>
      </c>
      <c r="AF4" s="10" t="s">
        <v>24</v>
      </c>
      <c r="AG4" s="131"/>
      <c r="AH4" s="131"/>
    </row>
    <row r="5" spans="1:34" ht="35.25" customHeight="1" x14ac:dyDescent="0.2">
      <c r="A5" s="100" t="s">
        <v>25</v>
      </c>
      <c r="B5" s="100" t="s">
        <v>25</v>
      </c>
      <c r="C5" s="20" t="s">
        <v>26</v>
      </c>
      <c r="D5" s="94" t="s">
        <v>27</v>
      </c>
      <c r="E5" s="11" t="s">
        <v>28</v>
      </c>
      <c r="F5" s="12" t="s">
        <v>29</v>
      </c>
      <c r="G5" s="12"/>
      <c r="H5" s="12" t="s">
        <v>29</v>
      </c>
      <c r="I5" s="13"/>
      <c r="J5" s="14"/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v>1</v>
      </c>
      <c r="X5" s="93">
        <v>1</v>
      </c>
      <c r="Y5" s="15"/>
      <c r="Z5" s="15"/>
      <c r="AA5" s="15"/>
      <c r="AB5" s="15"/>
      <c r="AC5" s="15"/>
      <c r="AD5" s="15"/>
      <c r="AE5" s="15"/>
      <c r="AF5" s="15"/>
      <c r="AG5" s="16" t="s">
        <v>30</v>
      </c>
      <c r="AH5" s="17"/>
    </row>
    <row r="6" spans="1:34" ht="35.25" customHeight="1" x14ac:dyDescent="0.2">
      <c r="A6" s="101"/>
      <c r="B6" s="101"/>
      <c r="C6" s="20" t="s">
        <v>31</v>
      </c>
      <c r="D6" s="95"/>
      <c r="E6" s="11" t="s">
        <v>28</v>
      </c>
      <c r="F6" s="12" t="s">
        <v>29</v>
      </c>
      <c r="G6" s="12"/>
      <c r="H6" s="12" t="s">
        <v>29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93">
        <v>1</v>
      </c>
      <c r="Y6" s="15"/>
      <c r="Z6" s="15"/>
      <c r="AA6" s="15"/>
      <c r="AB6" s="15"/>
      <c r="AC6" s="15"/>
      <c r="AD6" s="15"/>
      <c r="AE6" s="15"/>
      <c r="AF6" s="15"/>
      <c r="AG6" s="16" t="s">
        <v>32</v>
      </c>
      <c r="AH6" s="17"/>
    </row>
    <row r="7" spans="1:34" ht="35.25" customHeight="1" x14ac:dyDescent="0.2">
      <c r="A7" s="101"/>
      <c r="B7" s="101"/>
      <c r="C7" s="20" t="s">
        <v>33</v>
      </c>
      <c r="D7" s="95"/>
      <c r="E7" s="11" t="s">
        <v>28</v>
      </c>
      <c r="F7" s="12" t="s">
        <v>29</v>
      </c>
      <c r="G7" s="12"/>
      <c r="H7" s="12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</v>
      </c>
      <c r="AF7" s="15"/>
      <c r="AG7" s="16" t="s">
        <v>34</v>
      </c>
      <c r="AH7" s="6"/>
    </row>
    <row r="8" spans="1:34" ht="35.25" customHeight="1" x14ac:dyDescent="0.2">
      <c r="A8" s="101"/>
      <c r="B8" s="101"/>
      <c r="C8" s="20" t="s">
        <v>35</v>
      </c>
      <c r="D8" s="95"/>
      <c r="E8" s="11" t="s">
        <v>28</v>
      </c>
      <c r="F8" s="12" t="s">
        <v>29</v>
      </c>
      <c r="G8" s="12"/>
      <c r="H8" s="12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</v>
      </c>
      <c r="T8" s="15">
        <v>1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/>
      <c r="AG8" s="16" t="s">
        <v>36</v>
      </c>
      <c r="AH8" s="6"/>
    </row>
    <row r="9" spans="1:34" ht="35.25" customHeight="1" x14ac:dyDescent="0.2">
      <c r="A9" s="101"/>
      <c r="B9" s="101"/>
      <c r="C9" s="50" t="s">
        <v>37</v>
      </c>
      <c r="D9" s="95"/>
      <c r="E9" s="11" t="s">
        <v>28</v>
      </c>
      <c r="F9" s="12" t="s">
        <v>29</v>
      </c>
      <c r="G9" s="12"/>
      <c r="H9" s="12" t="s">
        <v>29</v>
      </c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 t="s">
        <v>38</v>
      </c>
      <c r="AH9" s="6"/>
    </row>
    <row r="10" spans="1:34" ht="35.25" customHeight="1" x14ac:dyDescent="0.2">
      <c r="A10" s="101"/>
      <c r="B10" s="101"/>
      <c r="C10" s="50" t="s">
        <v>39</v>
      </c>
      <c r="D10" s="95"/>
      <c r="E10" s="11" t="s">
        <v>28</v>
      </c>
      <c r="F10" s="12" t="s">
        <v>29</v>
      </c>
      <c r="G10" s="12"/>
      <c r="H10" s="12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6" t="s">
        <v>40</v>
      </c>
      <c r="AH10" s="6"/>
    </row>
    <row r="11" spans="1:34" ht="35.25" customHeight="1" x14ac:dyDescent="0.2">
      <c r="A11" s="101"/>
      <c r="B11" s="101"/>
      <c r="C11" s="50" t="s">
        <v>41</v>
      </c>
      <c r="D11" s="95"/>
      <c r="E11" s="11" t="s">
        <v>28</v>
      </c>
      <c r="F11" s="12" t="s">
        <v>29</v>
      </c>
      <c r="G11" s="12"/>
      <c r="H11" s="12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6" t="s">
        <v>42</v>
      </c>
      <c r="AH11" s="6"/>
    </row>
    <row r="12" spans="1:34" ht="35.25" customHeight="1" x14ac:dyDescent="0.2">
      <c r="A12" s="101"/>
      <c r="B12" s="101"/>
      <c r="C12" s="50" t="s">
        <v>43</v>
      </c>
      <c r="D12" s="95"/>
      <c r="E12" s="11" t="s">
        <v>28</v>
      </c>
      <c r="F12" s="12" t="s">
        <v>29</v>
      </c>
      <c r="G12" s="12"/>
      <c r="H12" s="12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>
        <v>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 t="s">
        <v>44</v>
      </c>
      <c r="AH12" s="6"/>
    </row>
    <row r="13" spans="1:34" ht="35.25" customHeight="1" x14ac:dyDescent="0.2">
      <c r="A13" s="101"/>
      <c r="B13" s="101"/>
      <c r="C13" s="50" t="s">
        <v>45</v>
      </c>
      <c r="D13" s="95"/>
      <c r="E13" s="11" t="s">
        <v>28</v>
      </c>
      <c r="F13" s="12" t="s">
        <v>29</v>
      </c>
      <c r="G13" s="12"/>
      <c r="H13" s="12" t="s">
        <v>29</v>
      </c>
      <c r="I13" s="15"/>
      <c r="J13" s="15"/>
      <c r="K13" s="15"/>
      <c r="L13" s="15"/>
      <c r="M13" s="15"/>
      <c r="N13" s="15"/>
      <c r="O13" s="15">
        <v>1</v>
      </c>
      <c r="P13" s="15">
        <v>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 t="s">
        <v>46</v>
      </c>
      <c r="AH13" s="6"/>
    </row>
    <row r="14" spans="1:34" ht="35.25" customHeight="1" x14ac:dyDescent="0.2">
      <c r="A14" s="101"/>
      <c r="B14" s="101"/>
      <c r="C14" s="50" t="s">
        <v>47</v>
      </c>
      <c r="D14" s="95"/>
      <c r="E14" s="11" t="s">
        <v>28</v>
      </c>
      <c r="F14" s="12" t="s">
        <v>29</v>
      </c>
      <c r="G14" s="12"/>
      <c r="H14" s="12" t="s">
        <v>29</v>
      </c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48</v>
      </c>
      <c r="AH14" s="6"/>
    </row>
    <row r="15" spans="1:34" ht="35.25" customHeight="1" x14ac:dyDescent="0.2">
      <c r="A15" s="101"/>
      <c r="B15" s="101"/>
      <c r="C15" s="20" t="s">
        <v>49</v>
      </c>
      <c r="D15" s="95"/>
      <c r="E15" s="11" t="s">
        <v>28</v>
      </c>
      <c r="F15" s="12" t="s">
        <v>29</v>
      </c>
      <c r="G15" s="12"/>
      <c r="H15" s="12" t="s">
        <v>29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>
        <v>1</v>
      </c>
      <c r="S15" s="15"/>
      <c r="T15" s="15"/>
      <c r="U15" s="15"/>
      <c r="V15" s="15"/>
      <c r="W15" s="15"/>
      <c r="X15" s="15"/>
      <c r="Y15" s="15">
        <v>1</v>
      </c>
      <c r="Z15" s="93">
        <v>1</v>
      </c>
      <c r="AA15" s="15"/>
      <c r="AB15" s="15"/>
      <c r="AC15" s="15"/>
      <c r="AD15" s="15"/>
      <c r="AE15" s="15"/>
      <c r="AF15" s="15"/>
      <c r="AG15" s="16" t="s">
        <v>50</v>
      </c>
      <c r="AH15" s="7"/>
    </row>
    <row r="16" spans="1:34" ht="35.25" customHeight="1" x14ac:dyDescent="0.2">
      <c r="A16" s="101"/>
      <c r="B16" s="101"/>
      <c r="C16" s="20" t="s">
        <v>51</v>
      </c>
      <c r="D16" s="95"/>
      <c r="E16" s="11" t="s">
        <v>28</v>
      </c>
      <c r="F16" s="12" t="s">
        <v>29</v>
      </c>
      <c r="G16" s="12"/>
      <c r="H16" s="12" t="s">
        <v>29</v>
      </c>
      <c r="I16" s="15"/>
      <c r="J16" s="15"/>
      <c r="K16" s="15">
        <v>1</v>
      </c>
      <c r="L16" s="15">
        <v>1</v>
      </c>
      <c r="M16" s="15"/>
      <c r="N16" s="15"/>
      <c r="O16" s="15">
        <v>1</v>
      </c>
      <c r="P16" s="15">
        <v>1</v>
      </c>
      <c r="Q16" s="15"/>
      <c r="R16" s="15"/>
      <c r="S16" s="15">
        <v>1</v>
      </c>
      <c r="T16" s="15">
        <v>1</v>
      </c>
      <c r="U16" s="15"/>
      <c r="V16" s="15"/>
      <c r="W16" s="15">
        <v>1</v>
      </c>
      <c r="X16" s="93">
        <v>1</v>
      </c>
      <c r="Y16" s="15"/>
      <c r="Z16" s="15"/>
      <c r="AA16" s="15">
        <v>1</v>
      </c>
      <c r="AB16" s="93"/>
      <c r="AC16" s="15"/>
      <c r="AD16" s="15"/>
      <c r="AE16" s="15">
        <v>1</v>
      </c>
      <c r="AF16" s="15"/>
      <c r="AG16" s="16" t="s">
        <v>52</v>
      </c>
      <c r="AH16" s="7"/>
    </row>
    <row r="17" spans="1:34" ht="35.25" customHeight="1" x14ac:dyDescent="0.2">
      <c r="A17" s="101"/>
      <c r="B17" s="101"/>
      <c r="C17" s="20" t="s">
        <v>53</v>
      </c>
      <c r="D17" s="95"/>
      <c r="E17" s="11" t="s">
        <v>28</v>
      </c>
      <c r="F17" s="12" t="s">
        <v>29</v>
      </c>
      <c r="G17" s="12"/>
      <c r="H17" s="12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>
        <v>1</v>
      </c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6" t="s">
        <v>54</v>
      </c>
      <c r="AH17" s="7"/>
    </row>
    <row r="18" spans="1:34" ht="35.25" customHeight="1" x14ac:dyDescent="0.2">
      <c r="A18" s="101"/>
      <c r="B18" s="101"/>
      <c r="C18" s="20" t="s">
        <v>55</v>
      </c>
      <c r="D18" s="95"/>
      <c r="E18" s="11" t="s">
        <v>28</v>
      </c>
      <c r="F18" s="12" t="s">
        <v>29</v>
      </c>
      <c r="G18" s="12"/>
      <c r="H18" s="12" t="s">
        <v>29</v>
      </c>
      <c r="I18" s="15"/>
      <c r="J18" s="15"/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 t="s">
        <v>56</v>
      </c>
      <c r="AH18" s="7"/>
    </row>
    <row r="19" spans="1:34" ht="35.25" customHeight="1" x14ac:dyDescent="0.2">
      <c r="A19" s="101"/>
      <c r="B19" s="101"/>
      <c r="C19" s="20" t="s">
        <v>57</v>
      </c>
      <c r="D19" s="95"/>
      <c r="E19" s="11" t="s">
        <v>28</v>
      </c>
      <c r="F19" s="12" t="s">
        <v>29</v>
      </c>
      <c r="G19" s="12" t="s">
        <v>29</v>
      </c>
      <c r="H19" s="12" t="s">
        <v>29</v>
      </c>
      <c r="I19" s="15"/>
      <c r="J19" s="15"/>
      <c r="K19" s="15"/>
      <c r="L19" s="15"/>
      <c r="M19" s="15"/>
      <c r="N19" s="15"/>
      <c r="O19" s="15">
        <v>1</v>
      </c>
      <c r="P19" s="15">
        <v>1</v>
      </c>
      <c r="Q19" s="15"/>
      <c r="R19" s="15"/>
      <c r="S19" s="15"/>
      <c r="T19" s="15"/>
      <c r="U19" s="15"/>
      <c r="V19" s="15"/>
      <c r="W19" s="15">
        <v>1</v>
      </c>
      <c r="X19" s="93">
        <v>1</v>
      </c>
      <c r="Y19" s="15"/>
      <c r="Z19" s="15"/>
      <c r="AA19" s="15"/>
      <c r="AB19" s="15"/>
      <c r="AC19" s="15">
        <v>1</v>
      </c>
      <c r="AD19" s="15"/>
      <c r="AE19" s="15"/>
      <c r="AF19" s="15"/>
      <c r="AG19" s="16" t="s">
        <v>58</v>
      </c>
      <c r="AH19" s="7"/>
    </row>
    <row r="20" spans="1:34" ht="35.25" customHeight="1" x14ac:dyDescent="0.2">
      <c r="A20" s="101"/>
      <c r="B20" s="102"/>
      <c r="C20" s="20" t="s">
        <v>59</v>
      </c>
      <c r="D20" s="96"/>
      <c r="E20" s="11" t="s">
        <v>28</v>
      </c>
      <c r="F20" s="12" t="s">
        <v>29</v>
      </c>
      <c r="G20" s="12" t="s">
        <v>29</v>
      </c>
      <c r="H20" s="12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93">
        <v>1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7"/>
    </row>
    <row r="21" spans="1:34" ht="43.5" customHeight="1" x14ac:dyDescent="0.2">
      <c r="A21" s="101"/>
      <c r="B21" s="103" t="s">
        <v>60</v>
      </c>
      <c r="C21" s="51" t="s">
        <v>61</v>
      </c>
      <c r="D21" s="99" t="s">
        <v>27</v>
      </c>
      <c r="E21" s="11" t="s">
        <v>28</v>
      </c>
      <c r="F21" s="12" t="s">
        <v>29</v>
      </c>
      <c r="G21" s="12"/>
      <c r="H21" s="12" t="s">
        <v>29</v>
      </c>
      <c r="I21" s="15"/>
      <c r="J21" s="15"/>
      <c r="K21" s="15"/>
      <c r="L21" s="15"/>
      <c r="M21" s="15">
        <v>1</v>
      </c>
      <c r="N21" s="15">
        <v>1</v>
      </c>
      <c r="O21" s="41"/>
      <c r="P21" s="15"/>
      <c r="Q21" s="4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 t="s">
        <v>62</v>
      </c>
      <c r="AH21" s="7"/>
    </row>
    <row r="22" spans="1:34" ht="35.25" customHeight="1" x14ac:dyDescent="0.2">
      <c r="A22" s="101"/>
      <c r="B22" s="104"/>
      <c r="C22" s="51" t="s">
        <v>63</v>
      </c>
      <c r="D22" s="99"/>
      <c r="E22" s="11" t="s">
        <v>28</v>
      </c>
      <c r="F22" s="12" t="s">
        <v>29</v>
      </c>
      <c r="G22" s="12"/>
      <c r="H22" s="12" t="s">
        <v>29</v>
      </c>
      <c r="I22" s="15"/>
      <c r="J22" s="15"/>
      <c r="K22" s="15"/>
      <c r="L22" s="15"/>
      <c r="M22" s="15"/>
      <c r="N22" s="15"/>
      <c r="O22" s="15">
        <v>1</v>
      </c>
      <c r="P22" s="15">
        <v>1</v>
      </c>
      <c r="Q22" s="15">
        <v>1</v>
      </c>
      <c r="R22" s="15">
        <v>1</v>
      </c>
      <c r="S22" s="41"/>
      <c r="T22" s="15"/>
      <c r="U22" s="15">
        <v>1</v>
      </c>
      <c r="V22" s="93">
        <v>1</v>
      </c>
      <c r="W22" s="15">
        <v>1</v>
      </c>
      <c r="X22" s="93">
        <v>1</v>
      </c>
      <c r="Y22" s="41"/>
      <c r="Z22" s="15"/>
      <c r="AA22" s="41"/>
      <c r="AB22" s="15"/>
      <c r="AC22" s="15"/>
      <c r="AD22" s="15"/>
      <c r="AE22" s="15"/>
      <c r="AF22" s="15"/>
      <c r="AG22" s="16" t="s">
        <v>64</v>
      </c>
      <c r="AH22" s="7"/>
    </row>
    <row r="23" spans="1:34" ht="35.25" customHeight="1" x14ac:dyDescent="0.2">
      <c r="A23" s="101"/>
      <c r="B23" s="105"/>
      <c r="C23" s="51" t="s">
        <v>65</v>
      </c>
      <c r="D23" s="99"/>
      <c r="E23" s="11" t="s">
        <v>28</v>
      </c>
      <c r="F23" s="12" t="s">
        <v>29</v>
      </c>
      <c r="G23" s="12"/>
      <c r="H23" s="12" t="s">
        <v>29</v>
      </c>
      <c r="I23" s="15"/>
      <c r="J23" s="15"/>
      <c r="K23" s="15"/>
      <c r="L23" s="15"/>
      <c r="M23" s="15"/>
      <c r="N23" s="15"/>
      <c r="O23" s="41"/>
      <c r="P23" s="15"/>
      <c r="Q23" s="15"/>
      <c r="R23" s="15"/>
      <c r="S23" s="15">
        <v>1</v>
      </c>
      <c r="T23" s="15">
        <v>1</v>
      </c>
      <c r="U23" s="15"/>
      <c r="V23" s="15"/>
      <c r="W23" s="15">
        <v>1</v>
      </c>
      <c r="X23" s="93">
        <v>1</v>
      </c>
      <c r="Y23" s="15"/>
      <c r="Z23" s="15"/>
      <c r="AA23" s="15"/>
      <c r="AB23" s="15"/>
      <c r="AC23" s="15">
        <v>1</v>
      </c>
      <c r="AD23" s="15"/>
      <c r="AE23" s="15"/>
      <c r="AF23" s="15"/>
      <c r="AG23" s="16" t="s">
        <v>66</v>
      </c>
      <c r="AH23" s="17"/>
    </row>
    <row r="24" spans="1:34" ht="35.25" customHeight="1" x14ac:dyDescent="0.2">
      <c r="A24" s="101"/>
      <c r="B24" s="103" t="s">
        <v>67</v>
      </c>
      <c r="C24" s="51" t="s">
        <v>68</v>
      </c>
      <c r="D24" s="99" t="s">
        <v>27</v>
      </c>
      <c r="E24" s="11" t="s">
        <v>28</v>
      </c>
      <c r="F24" s="12" t="s">
        <v>29</v>
      </c>
      <c r="G24" s="12"/>
      <c r="H24" s="12" t="s">
        <v>29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 t="s">
        <v>69</v>
      </c>
      <c r="AH24" s="17"/>
    </row>
    <row r="25" spans="1:34" ht="35.25" customHeight="1" x14ac:dyDescent="0.2">
      <c r="A25" s="101"/>
      <c r="B25" s="104"/>
      <c r="C25" s="20" t="s">
        <v>70</v>
      </c>
      <c r="D25" s="99"/>
      <c r="E25" s="11" t="s">
        <v>28</v>
      </c>
      <c r="F25" s="12" t="s">
        <v>29</v>
      </c>
      <c r="G25" s="12"/>
      <c r="H25" s="12" t="s">
        <v>29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93">
        <v>1</v>
      </c>
      <c r="W25" s="15">
        <v>1</v>
      </c>
      <c r="X25" s="93">
        <v>1</v>
      </c>
      <c r="Y25" s="15">
        <v>1</v>
      </c>
      <c r="Z25" s="93">
        <v>1</v>
      </c>
      <c r="AA25" s="15">
        <v>1</v>
      </c>
      <c r="AB25" s="15"/>
      <c r="AC25" s="15">
        <v>1</v>
      </c>
      <c r="AD25" s="15"/>
      <c r="AE25" s="15">
        <v>1</v>
      </c>
      <c r="AF25" s="15"/>
      <c r="AG25" s="16" t="s">
        <v>71</v>
      </c>
      <c r="AH25" s="17"/>
    </row>
    <row r="26" spans="1:34" ht="35.25" customHeight="1" x14ac:dyDescent="0.2">
      <c r="A26" s="102"/>
      <c r="B26" s="105"/>
      <c r="C26" s="51" t="s">
        <v>72</v>
      </c>
      <c r="D26" s="99"/>
      <c r="E26" s="11" t="s">
        <v>28</v>
      </c>
      <c r="F26" s="12" t="s">
        <v>29</v>
      </c>
      <c r="G26" s="12"/>
      <c r="H26" s="12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>
        <v>1</v>
      </c>
      <c r="U26" s="15"/>
      <c r="V26" s="15"/>
      <c r="W26" s="15">
        <v>1</v>
      </c>
      <c r="X26" s="15">
        <v>1</v>
      </c>
      <c r="Y26" s="15"/>
      <c r="Z26" s="15"/>
      <c r="AA26" s="15">
        <v>1</v>
      </c>
      <c r="AB26" s="15"/>
      <c r="AC26" s="15"/>
      <c r="AD26" s="15"/>
      <c r="AE26" s="15"/>
      <c r="AF26" s="15"/>
      <c r="AG26" s="16" t="s">
        <v>73</v>
      </c>
      <c r="AH26" s="17"/>
    </row>
    <row r="27" spans="1:34" ht="45.75" customHeight="1" x14ac:dyDescent="0.2">
      <c r="A27" s="100" t="s">
        <v>74</v>
      </c>
      <c r="B27" s="100" t="s">
        <v>75</v>
      </c>
      <c r="C27" s="20" t="s">
        <v>76</v>
      </c>
      <c r="D27" s="106" t="s">
        <v>27</v>
      </c>
      <c r="E27" s="11" t="s">
        <v>28</v>
      </c>
      <c r="F27" s="12" t="s">
        <v>29</v>
      </c>
      <c r="G27" s="12" t="s">
        <v>29</v>
      </c>
      <c r="H27" s="12" t="s">
        <v>29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93">
        <v>1</v>
      </c>
      <c r="W27" s="15">
        <v>1</v>
      </c>
      <c r="X27" s="93">
        <v>1</v>
      </c>
      <c r="Y27" s="15">
        <v>1</v>
      </c>
      <c r="Z27" s="93">
        <v>1</v>
      </c>
      <c r="AA27" s="15">
        <v>1</v>
      </c>
      <c r="AB27" s="15"/>
      <c r="AC27" s="15">
        <v>1</v>
      </c>
      <c r="AD27" s="15"/>
      <c r="AE27" s="15">
        <v>1</v>
      </c>
      <c r="AF27" s="15"/>
      <c r="AG27" s="16" t="s">
        <v>77</v>
      </c>
      <c r="AH27" s="2"/>
    </row>
    <row r="28" spans="1:34" ht="35.25" customHeight="1" x14ac:dyDescent="0.2">
      <c r="A28" s="101"/>
      <c r="B28" s="101"/>
      <c r="C28" s="20" t="s">
        <v>78</v>
      </c>
      <c r="D28" s="107"/>
      <c r="E28" s="11" t="s">
        <v>28</v>
      </c>
      <c r="F28" s="12" t="s">
        <v>29</v>
      </c>
      <c r="G28" s="12"/>
      <c r="H28" s="12" t="s">
        <v>29</v>
      </c>
      <c r="I28" s="15"/>
      <c r="J28" s="15"/>
      <c r="K28" s="15">
        <v>1</v>
      </c>
      <c r="L28" s="15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93">
        <v>1</v>
      </c>
      <c r="AA28" s="15"/>
      <c r="AB28" s="15"/>
      <c r="AC28" s="15"/>
      <c r="AD28" s="15"/>
      <c r="AE28" s="15"/>
      <c r="AF28" s="15"/>
      <c r="AG28" s="16" t="s">
        <v>79</v>
      </c>
      <c r="AH28" s="2"/>
    </row>
    <row r="29" spans="1:34" ht="35.25" customHeight="1" x14ac:dyDescent="0.2">
      <c r="A29" s="101"/>
      <c r="B29" s="101"/>
      <c r="C29" s="20" t="s">
        <v>80</v>
      </c>
      <c r="D29" s="107"/>
      <c r="E29" s="11" t="s">
        <v>28</v>
      </c>
      <c r="F29" s="12" t="s">
        <v>29</v>
      </c>
      <c r="G29" s="12"/>
      <c r="H29" s="12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>
        <v>1</v>
      </c>
      <c r="U29" s="15"/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6" t="s">
        <v>81</v>
      </c>
      <c r="AH29" s="2"/>
    </row>
    <row r="30" spans="1:34" ht="35.25" customHeight="1" x14ac:dyDescent="0.2">
      <c r="A30" s="101"/>
      <c r="B30" s="101"/>
      <c r="C30" s="20" t="s">
        <v>82</v>
      </c>
      <c r="D30" s="107"/>
      <c r="E30" s="11" t="s">
        <v>28</v>
      </c>
      <c r="F30" s="12" t="s">
        <v>29</v>
      </c>
      <c r="G30" s="12"/>
      <c r="H30" s="12" t="s">
        <v>29</v>
      </c>
      <c r="I30" s="15"/>
      <c r="J30" s="15"/>
      <c r="K30" s="15">
        <v>1</v>
      </c>
      <c r="L30" s="15">
        <v>1</v>
      </c>
      <c r="M30" s="15"/>
      <c r="N30" s="15"/>
      <c r="O30" s="15"/>
      <c r="P30" s="15"/>
      <c r="Q30" s="15"/>
      <c r="R30" s="15"/>
      <c r="S30" s="15">
        <v>1</v>
      </c>
      <c r="T30" s="15">
        <v>1</v>
      </c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6" t="s">
        <v>83</v>
      </c>
      <c r="AH30" s="3"/>
    </row>
    <row r="31" spans="1:34" ht="35.25" customHeight="1" x14ac:dyDescent="0.2">
      <c r="A31" s="101"/>
      <c r="B31" s="101"/>
      <c r="C31" s="20" t="s">
        <v>84</v>
      </c>
      <c r="D31" s="107"/>
      <c r="E31" s="11" t="s">
        <v>28</v>
      </c>
      <c r="F31" s="12" t="s">
        <v>29</v>
      </c>
      <c r="G31" s="12"/>
      <c r="H31" s="12" t="s">
        <v>29</v>
      </c>
      <c r="I31" s="15"/>
      <c r="J31" s="15"/>
      <c r="K31" s="15"/>
      <c r="L31" s="15"/>
      <c r="M31" s="15">
        <v>1</v>
      </c>
      <c r="N31" s="15">
        <v>1</v>
      </c>
      <c r="O31" s="15"/>
      <c r="P31" s="15"/>
      <c r="Q31" s="15"/>
      <c r="R31" s="15"/>
      <c r="S31" s="15"/>
      <c r="T31" s="15"/>
      <c r="U31" s="15">
        <v>1</v>
      </c>
      <c r="V31" s="93">
        <v>1</v>
      </c>
      <c r="W31" s="15"/>
      <c r="X31" s="15"/>
      <c r="Y31" s="15"/>
      <c r="Z31" s="15"/>
      <c r="AA31" s="15"/>
      <c r="AB31" s="15"/>
      <c r="AC31" s="15">
        <v>1</v>
      </c>
      <c r="AD31" s="15"/>
      <c r="AE31" s="15"/>
      <c r="AF31" s="15"/>
      <c r="AG31" s="16" t="s">
        <v>85</v>
      </c>
      <c r="AH31" s="2"/>
    </row>
    <row r="32" spans="1:34" ht="35.25" customHeight="1" x14ac:dyDescent="0.2">
      <c r="A32" s="101"/>
      <c r="B32" s="101"/>
      <c r="C32" s="20" t="s">
        <v>86</v>
      </c>
      <c r="D32" s="107"/>
      <c r="E32" s="11" t="s">
        <v>28</v>
      </c>
      <c r="F32" s="12" t="s">
        <v>29</v>
      </c>
      <c r="G32" s="12"/>
      <c r="H32" s="12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>
        <v>1</v>
      </c>
      <c r="U32" s="15"/>
      <c r="V32" s="15"/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6" t="s">
        <v>87</v>
      </c>
      <c r="AH32" s="2"/>
    </row>
    <row r="33" spans="1:34" ht="35.25" customHeight="1" x14ac:dyDescent="0.2">
      <c r="A33" s="101"/>
      <c r="B33" s="102"/>
      <c r="C33" s="20" t="s">
        <v>88</v>
      </c>
      <c r="D33" s="108"/>
      <c r="E33" s="11" t="s">
        <v>28</v>
      </c>
      <c r="F33" s="12" t="s">
        <v>29</v>
      </c>
      <c r="G33" s="12" t="s">
        <v>29</v>
      </c>
      <c r="H33" s="12" t="s">
        <v>29</v>
      </c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>
        <v>1</v>
      </c>
      <c r="S33" s="15"/>
      <c r="T33" s="15"/>
      <c r="U33" s="15"/>
      <c r="V33" s="15"/>
      <c r="W33" s="15"/>
      <c r="X33" s="15"/>
      <c r="Y33" s="15">
        <v>1</v>
      </c>
      <c r="Z33" s="93">
        <v>1</v>
      </c>
      <c r="AA33" s="15"/>
      <c r="AB33" s="15"/>
      <c r="AC33" s="15"/>
      <c r="AD33" s="15"/>
      <c r="AE33" s="15"/>
      <c r="AF33" s="15"/>
      <c r="AG33" s="16" t="s">
        <v>89</v>
      </c>
      <c r="AH33" s="2"/>
    </row>
    <row r="34" spans="1:34" ht="35.25" customHeight="1" x14ac:dyDescent="0.2">
      <c r="A34" s="101"/>
      <c r="B34" s="103" t="s">
        <v>90</v>
      </c>
      <c r="C34" s="19" t="s">
        <v>91</v>
      </c>
      <c r="D34" s="109" t="s">
        <v>27</v>
      </c>
      <c r="E34" s="11" t="s">
        <v>28</v>
      </c>
      <c r="F34" s="12" t="s">
        <v>29</v>
      </c>
      <c r="G34" s="12"/>
      <c r="H34" s="12" t="s">
        <v>29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 t="s">
        <v>92</v>
      </c>
      <c r="AH34" s="2"/>
    </row>
    <row r="35" spans="1:34" ht="35.25" customHeight="1" x14ac:dyDescent="0.2">
      <c r="A35" s="101"/>
      <c r="B35" s="104"/>
      <c r="C35" s="19" t="s">
        <v>93</v>
      </c>
      <c r="D35" s="110"/>
      <c r="E35" s="11" t="s">
        <v>28</v>
      </c>
      <c r="F35" s="12" t="s">
        <v>29</v>
      </c>
      <c r="G35" s="12"/>
      <c r="H35" s="12" t="s">
        <v>29</v>
      </c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 t="s">
        <v>94</v>
      </c>
      <c r="AH35" s="2"/>
    </row>
    <row r="36" spans="1:34" ht="35.25" customHeight="1" x14ac:dyDescent="0.2">
      <c r="A36" s="101"/>
      <c r="B36" s="104"/>
      <c r="C36" s="19" t="s">
        <v>95</v>
      </c>
      <c r="D36" s="110"/>
      <c r="E36" s="11" t="s">
        <v>28</v>
      </c>
      <c r="F36" s="12" t="s">
        <v>29</v>
      </c>
      <c r="G36" s="12"/>
      <c r="H36" s="12" t="s">
        <v>29</v>
      </c>
      <c r="I36" s="15"/>
      <c r="J36" s="15"/>
      <c r="K36" s="15"/>
      <c r="L36" s="15"/>
      <c r="M36" s="15"/>
      <c r="N36" s="15"/>
      <c r="O36" s="15">
        <v>1</v>
      </c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 t="s">
        <v>96</v>
      </c>
      <c r="AH36" s="2"/>
    </row>
    <row r="37" spans="1:34" ht="35.25" customHeight="1" x14ac:dyDescent="0.2">
      <c r="A37" s="101"/>
      <c r="B37" s="104"/>
      <c r="C37" s="19" t="s">
        <v>97</v>
      </c>
      <c r="D37" s="110"/>
      <c r="E37" s="11" t="s">
        <v>28</v>
      </c>
      <c r="F37" s="12" t="s">
        <v>29</v>
      </c>
      <c r="G37" s="12"/>
      <c r="H37" s="12" t="s">
        <v>29</v>
      </c>
      <c r="I37" s="15"/>
      <c r="J37" s="15"/>
      <c r="K37" s="15"/>
      <c r="L37" s="15"/>
      <c r="M37" s="15"/>
      <c r="N37" s="15"/>
      <c r="O37" s="15">
        <v>1</v>
      </c>
      <c r="P37" s="15">
        <v>1</v>
      </c>
      <c r="Q37" s="15">
        <v>1</v>
      </c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 t="s">
        <v>98</v>
      </c>
      <c r="AH37" s="2"/>
    </row>
    <row r="38" spans="1:34" ht="35.25" customHeight="1" x14ac:dyDescent="0.2">
      <c r="A38" s="101"/>
      <c r="B38" s="104"/>
      <c r="C38" s="18" t="s">
        <v>99</v>
      </c>
      <c r="D38" s="110"/>
      <c r="E38" s="11" t="s">
        <v>28</v>
      </c>
      <c r="F38" s="12" t="s">
        <v>29</v>
      </c>
      <c r="G38" s="12"/>
      <c r="H38" s="12" t="s">
        <v>29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93">
        <v>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 t="s">
        <v>100</v>
      </c>
      <c r="AH38" s="2"/>
    </row>
    <row r="39" spans="1:34" ht="35.25" customHeight="1" x14ac:dyDescent="0.2">
      <c r="A39" s="101"/>
      <c r="B39" s="104"/>
      <c r="C39" s="18" t="s">
        <v>101</v>
      </c>
      <c r="D39" s="110"/>
      <c r="E39" s="11" t="s">
        <v>28</v>
      </c>
      <c r="F39" s="12" t="s">
        <v>29</v>
      </c>
      <c r="G39" s="12"/>
      <c r="H39" s="12" t="s">
        <v>29</v>
      </c>
      <c r="I39" s="15"/>
      <c r="J39" s="15"/>
      <c r="K39" s="15"/>
      <c r="L39" s="15"/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93">
        <v>1</v>
      </c>
      <c r="W39" s="15">
        <v>1</v>
      </c>
      <c r="X39" s="93">
        <v>1</v>
      </c>
      <c r="Y39" s="15">
        <v>1</v>
      </c>
      <c r="Z39" s="93">
        <v>1</v>
      </c>
      <c r="AA39" s="15">
        <v>1</v>
      </c>
      <c r="AB39" s="15"/>
      <c r="AC39" s="15">
        <v>1</v>
      </c>
      <c r="AD39" s="15"/>
      <c r="AE39" s="15"/>
      <c r="AF39" s="15"/>
      <c r="AG39" s="16" t="s">
        <v>102</v>
      </c>
      <c r="AH39" s="11"/>
    </row>
    <row r="40" spans="1:34" ht="35.25" customHeight="1" x14ac:dyDescent="0.2">
      <c r="A40" s="101"/>
      <c r="B40" s="104"/>
      <c r="C40" s="18" t="s">
        <v>103</v>
      </c>
      <c r="D40" s="110"/>
      <c r="E40" s="11" t="s">
        <v>28</v>
      </c>
      <c r="F40" s="12" t="s">
        <v>29</v>
      </c>
      <c r="G40" s="12"/>
      <c r="H40" s="12" t="s">
        <v>29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</v>
      </c>
      <c r="AF40" s="15"/>
      <c r="AG40" s="16" t="s">
        <v>104</v>
      </c>
      <c r="AH40" s="11"/>
    </row>
    <row r="41" spans="1:34" ht="35.25" customHeight="1" x14ac:dyDescent="0.2">
      <c r="A41" s="101"/>
      <c r="B41" s="104"/>
      <c r="C41" s="18" t="s">
        <v>105</v>
      </c>
      <c r="D41" s="110"/>
      <c r="E41" s="11" t="s">
        <v>28</v>
      </c>
      <c r="F41" s="12" t="s">
        <v>29</v>
      </c>
      <c r="G41" s="12"/>
      <c r="H41" s="12" t="s">
        <v>29</v>
      </c>
      <c r="I41" s="15"/>
      <c r="J41" s="15"/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 t="s">
        <v>104</v>
      </c>
      <c r="AH41" s="11"/>
    </row>
    <row r="42" spans="1:34" ht="35.25" customHeight="1" x14ac:dyDescent="0.2">
      <c r="A42" s="101"/>
      <c r="B42" s="104"/>
      <c r="C42" s="18" t="s">
        <v>106</v>
      </c>
      <c r="D42" s="110"/>
      <c r="E42" s="11" t="s">
        <v>28</v>
      </c>
      <c r="F42" s="12" t="s">
        <v>29</v>
      </c>
      <c r="G42" s="12"/>
      <c r="H42" s="12" t="s">
        <v>29</v>
      </c>
      <c r="I42" s="15"/>
      <c r="J42" s="15"/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93">
        <v>1</v>
      </c>
      <c r="W42" s="15">
        <v>1</v>
      </c>
      <c r="X42" s="93">
        <v>1</v>
      </c>
      <c r="Y42" s="15">
        <v>1</v>
      </c>
      <c r="Z42" s="93">
        <v>1</v>
      </c>
      <c r="AA42" s="15">
        <v>1</v>
      </c>
      <c r="AB42" s="15"/>
      <c r="AC42" s="15">
        <v>1</v>
      </c>
      <c r="AD42" s="15"/>
      <c r="AE42" s="15">
        <v>1</v>
      </c>
      <c r="AF42" s="15"/>
      <c r="AG42" s="16" t="s">
        <v>107</v>
      </c>
      <c r="AH42" s="2"/>
    </row>
    <row r="43" spans="1:34" ht="35.25" customHeight="1" x14ac:dyDescent="0.2">
      <c r="A43" s="101"/>
      <c r="B43" s="104"/>
      <c r="C43" s="18" t="s">
        <v>108</v>
      </c>
      <c r="D43" s="110"/>
      <c r="E43" s="11" t="s">
        <v>28</v>
      </c>
      <c r="F43" s="12" t="s">
        <v>29</v>
      </c>
      <c r="G43" s="12"/>
      <c r="H43" s="12" t="s">
        <v>29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>
        <v>1</v>
      </c>
      <c r="R43" s="15">
        <v>1</v>
      </c>
      <c r="S43" s="15">
        <v>1</v>
      </c>
      <c r="T43" s="15">
        <v>1</v>
      </c>
      <c r="U43" s="15"/>
      <c r="V43" s="15"/>
      <c r="W43" s="15">
        <v>1</v>
      </c>
      <c r="X43" s="93">
        <v>1</v>
      </c>
      <c r="Y43" s="15"/>
      <c r="Z43" s="15"/>
      <c r="AA43" s="15"/>
      <c r="AB43" s="15"/>
      <c r="AC43" s="15"/>
      <c r="AD43" s="15"/>
      <c r="AE43" s="15"/>
      <c r="AF43" s="15"/>
      <c r="AG43" s="16" t="s">
        <v>109</v>
      </c>
      <c r="AH43" s="2"/>
    </row>
    <row r="44" spans="1:34" ht="35.25" customHeight="1" x14ac:dyDescent="0.2">
      <c r="A44" s="101"/>
      <c r="B44" s="104"/>
      <c r="C44" s="18" t="s">
        <v>110</v>
      </c>
      <c r="D44" s="110"/>
      <c r="E44" s="11" t="s">
        <v>28</v>
      </c>
      <c r="F44" s="12" t="s">
        <v>29</v>
      </c>
      <c r="G44" s="12"/>
      <c r="H44" s="12" t="s">
        <v>29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1</v>
      </c>
      <c r="Z44" s="93">
        <v>1</v>
      </c>
      <c r="AA44" s="15">
        <v>1</v>
      </c>
      <c r="AB44" s="15"/>
      <c r="AC44" s="15">
        <v>1</v>
      </c>
      <c r="AD44" s="15"/>
      <c r="AE44" s="15"/>
      <c r="AF44" s="15"/>
      <c r="AG44" s="16" t="s">
        <v>111</v>
      </c>
      <c r="AH44" s="2"/>
    </row>
    <row r="45" spans="1:34" ht="35.25" customHeight="1" x14ac:dyDescent="0.2">
      <c r="A45" s="101"/>
      <c r="B45" s="105"/>
      <c r="C45" s="18" t="s">
        <v>112</v>
      </c>
      <c r="D45" s="146"/>
      <c r="E45" s="11" t="s">
        <v>28</v>
      </c>
      <c r="F45" s="12" t="s">
        <v>29</v>
      </c>
      <c r="G45" s="12"/>
      <c r="H45" s="12" t="s">
        <v>29</v>
      </c>
      <c r="I45" s="15"/>
      <c r="J45" s="15"/>
      <c r="K45" s="15"/>
      <c r="L45" s="15"/>
      <c r="M45" s="15"/>
      <c r="N45" s="15"/>
      <c r="O45" s="15"/>
      <c r="P45" s="15"/>
      <c r="Q45" s="15">
        <v>1</v>
      </c>
      <c r="R45" s="15">
        <v>1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6" t="s">
        <v>113</v>
      </c>
      <c r="AH45" s="2"/>
    </row>
    <row r="46" spans="1:34" ht="35.25" customHeight="1" x14ac:dyDescent="0.2">
      <c r="A46" s="101"/>
      <c r="B46" s="103" t="s">
        <v>114</v>
      </c>
      <c r="C46" s="19" t="s">
        <v>115</v>
      </c>
      <c r="D46" s="94" t="s">
        <v>27</v>
      </c>
      <c r="E46" s="11" t="s">
        <v>28</v>
      </c>
      <c r="F46" s="12" t="s">
        <v>29</v>
      </c>
      <c r="G46" s="12"/>
      <c r="H46" s="12" t="s">
        <v>29</v>
      </c>
      <c r="I46" s="15"/>
      <c r="J46" s="15"/>
      <c r="K46" s="15">
        <v>1</v>
      </c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116</v>
      </c>
      <c r="AH46" s="2"/>
    </row>
    <row r="47" spans="1:34" ht="35.25" customHeight="1" x14ac:dyDescent="0.2">
      <c r="A47" s="101"/>
      <c r="B47" s="104"/>
      <c r="C47" s="19" t="s">
        <v>117</v>
      </c>
      <c r="D47" s="95"/>
      <c r="E47" s="11" t="s">
        <v>28</v>
      </c>
      <c r="F47" s="12" t="s">
        <v>29</v>
      </c>
      <c r="G47" s="12"/>
      <c r="H47" s="12" t="s">
        <v>29</v>
      </c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 t="s">
        <v>118</v>
      </c>
      <c r="AH47" s="11"/>
    </row>
    <row r="48" spans="1:34" ht="35.25" customHeight="1" x14ac:dyDescent="0.2">
      <c r="A48" s="101"/>
      <c r="B48" s="104"/>
      <c r="C48" s="18" t="s">
        <v>119</v>
      </c>
      <c r="D48" s="95"/>
      <c r="E48" s="11" t="s">
        <v>28</v>
      </c>
      <c r="F48" s="12" t="s">
        <v>29</v>
      </c>
      <c r="G48" s="12" t="s">
        <v>29</v>
      </c>
      <c r="H48" s="12" t="s">
        <v>29</v>
      </c>
      <c r="I48" s="15"/>
      <c r="J48" s="15"/>
      <c r="K48" s="15"/>
      <c r="L48" s="15"/>
      <c r="M48" s="15"/>
      <c r="N48" s="15"/>
      <c r="O48" s="41"/>
      <c r="P48" s="15"/>
      <c r="Q48" s="15">
        <v>1</v>
      </c>
      <c r="R48" s="15">
        <v>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 t="s">
        <v>120</v>
      </c>
      <c r="AH48" s="11"/>
    </row>
    <row r="49" spans="1:34" ht="35.25" customHeight="1" x14ac:dyDescent="0.2">
      <c r="A49" s="101"/>
      <c r="B49" s="104"/>
      <c r="C49" s="18" t="s">
        <v>121</v>
      </c>
      <c r="D49" s="95"/>
      <c r="E49" s="11" t="s">
        <v>28</v>
      </c>
      <c r="F49" s="12" t="s">
        <v>29</v>
      </c>
      <c r="G49" s="12"/>
      <c r="H49" s="12" t="s">
        <v>29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1</v>
      </c>
      <c r="T49" s="15">
        <v>1</v>
      </c>
      <c r="U49" s="15">
        <v>1</v>
      </c>
      <c r="V49" s="93">
        <v>1</v>
      </c>
      <c r="W49" s="15">
        <v>1</v>
      </c>
      <c r="X49" s="93">
        <v>1</v>
      </c>
      <c r="Y49" s="15"/>
      <c r="Z49" s="15"/>
      <c r="AA49" s="15"/>
      <c r="AB49" s="15"/>
      <c r="AC49" s="15"/>
      <c r="AD49" s="15"/>
      <c r="AE49" s="15"/>
      <c r="AF49" s="15"/>
      <c r="AG49" s="16" t="s">
        <v>122</v>
      </c>
      <c r="AH49" s="11"/>
    </row>
    <row r="50" spans="1:34" ht="35.25" customHeight="1" x14ac:dyDescent="0.2">
      <c r="A50" s="101"/>
      <c r="B50" s="104"/>
      <c r="C50" s="19" t="s">
        <v>123</v>
      </c>
      <c r="D50" s="95"/>
      <c r="E50" s="11" t="s">
        <v>28</v>
      </c>
      <c r="F50" s="12" t="s">
        <v>29</v>
      </c>
      <c r="G50" s="12"/>
      <c r="H50" s="12" t="s">
        <v>29</v>
      </c>
      <c r="I50" s="15"/>
      <c r="J50" s="15"/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93">
        <v>1</v>
      </c>
      <c r="W50" s="15">
        <v>1</v>
      </c>
      <c r="X50" s="93">
        <v>1</v>
      </c>
      <c r="Y50" s="15">
        <v>1</v>
      </c>
      <c r="Z50" s="93">
        <v>1</v>
      </c>
      <c r="AA50" s="15">
        <v>1</v>
      </c>
      <c r="AB50" s="15"/>
      <c r="AC50" s="15">
        <v>1</v>
      </c>
      <c r="AD50" s="15"/>
      <c r="AE50" s="15"/>
      <c r="AF50" s="15"/>
      <c r="AG50" s="16" t="s">
        <v>124</v>
      </c>
      <c r="AH50" s="11"/>
    </row>
    <row r="51" spans="1:34" ht="35.25" customHeight="1" x14ac:dyDescent="0.2">
      <c r="A51" s="101"/>
      <c r="B51" s="105"/>
      <c r="C51" s="19" t="s">
        <v>125</v>
      </c>
      <c r="D51" s="96"/>
      <c r="E51" s="11" t="s">
        <v>28</v>
      </c>
      <c r="F51" s="12" t="s">
        <v>29</v>
      </c>
      <c r="G51" s="12"/>
      <c r="H51" s="12" t="s">
        <v>29</v>
      </c>
      <c r="I51" s="15"/>
      <c r="J51" s="15"/>
      <c r="K51" s="15"/>
      <c r="L51" s="15"/>
      <c r="M51" s="15">
        <v>1</v>
      </c>
      <c r="N51" s="15">
        <v>1</v>
      </c>
      <c r="O51" s="15"/>
      <c r="P51" s="15"/>
      <c r="Q51" s="15"/>
      <c r="R51" s="15"/>
      <c r="S51" s="15">
        <v>1</v>
      </c>
      <c r="T51" s="15">
        <v>1</v>
      </c>
      <c r="U51" s="15"/>
      <c r="V51" s="15"/>
      <c r="W51" s="15"/>
      <c r="X51" s="15"/>
      <c r="Y51" s="15"/>
      <c r="Z51" s="15"/>
      <c r="AA51" s="15">
        <v>1</v>
      </c>
      <c r="AB51" s="15"/>
      <c r="AC51" s="15"/>
      <c r="AD51" s="15"/>
      <c r="AE51" s="15"/>
      <c r="AF51" s="15"/>
      <c r="AG51" s="16"/>
      <c r="AH51" s="11"/>
    </row>
    <row r="52" spans="1:34" ht="35.25" customHeight="1" x14ac:dyDescent="0.2">
      <c r="A52" s="101"/>
      <c r="B52" s="103" t="s">
        <v>126</v>
      </c>
      <c r="C52" s="19" t="s">
        <v>127</v>
      </c>
      <c r="D52" s="106" t="s">
        <v>27</v>
      </c>
      <c r="E52" s="11" t="s">
        <v>28</v>
      </c>
      <c r="F52" s="12" t="s">
        <v>29</v>
      </c>
      <c r="G52" s="12"/>
      <c r="H52" s="12" t="s">
        <v>29</v>
      </c>
      <c r="I52" s="15"/>
      <c r="J52" s="15"/>
      <c r="K52" s="15"/>
      <c r="L52" s="15"/>
      <c r="M52" s="15"/>
      <c r="N52" s="15"/>
      <c r="O52" s="15">
        <v>1</v>
      </c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 t="s">
        <v>128</v>
      </c>
      <c r="AH52" s="11"/>
    </row>
    <row r="53" spans="1:34" ht="35.25" customHeight="1" x14ac:dyDescent="0.2">
      <c r="A53" s="101"/>
      <c r="B53" s="104"/>
      <c r="C53" s="18" t="s">
        <v>129</v>
      </c>
      <c r="D53" s="107"/>
      <c r="E53" s="11" t="s">
        <v>28</v>
      </c>
      <c r="F53" s="12" t="s">
        <v>29</v>
      </c>
      <c r="G53" s="12"/>
      <c r="H53" s="12" t="s">
        <v>29</v>
      </c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15">
        <v>1</v>
      </c>
      <c r="S53" s="15"/>
      <c r="T53" s="15"/>
      <c r="U53" s="15">
        <v>1</v>
      </c>
      <c r="V53" s="93">
        <v>1</v>
      </c>
      <c r="W53" s="15"/>
      <c r="X53" s="15"/>
      <c r="Y53" s="15">
        <v>1</v>
      </c>
      <c r="Z53" s="93">
        <v>1</v>
      </c>
      <c r="AA53" s="15"/>
      <c r="AB53" s="15"/>
      <c r="AC53" s="15"/>
      <c r="AD53" s="15"/>
      <c r="AE53" s="15"/>
      <c r="AF53" s="15"/>
      <c r="AG53" s="16" t="s">
        <v>130</v>
      </c>
      <c r="AH53" s="11"/>
    </row>
    <row r="54" spans="1:34" ht="35.25" customHeight="1" x14ac:dyDescent="0.2">
      <c r="A54" s="101"/>
      <c r="B54" s="104"/>
      <c r="C54" s="52" t="s">
        <v>131</v>
      </c>
      <c r="D54" s="107"/>
      <c r="E54" s="11" t="s">
        <v>28</v>
      </c>
      <c r="F54" s="12" t="s">
        <v>29</v>
      </c>
      <c r="G54" s="12"/>
      <c r="H54" s="12" t="s">
        <v>29</v>
      </c>
      <c r="I54" s="15"/>
      <c r="J54" s="15"/>
      <c r="K54" s="15"/>
      <c r="L54" s="15"/>
      <c r="M54" s="15">
        <v>1</v>
      </c>
      <c r="N54" s="15">
        <v>1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 t="s">
        <v>132</v>
      </c>
      <c r="AH54" s="11"/>
    </row>
    <row r="55" spans="1:34" ht="35.25" customHeight="1" x14ac:dyDescent="0.2">
      <c r="A55" s="101"/>
      <c r="B55" s="104"/>
      <c r="C55" s="53" t="s">
        <v>133</v>
      </c>
      <c r="D55" s="107"/>
      <c r="E55" s="11" t="s">
        <v>28</v>
      </c>
      <c r="F55" s="12" t="s">
        <v>29</v>
      </c>
      <c r="G55" s="12"/>
      <c r="H55" s="12" t="s">
        <v>29</v>
      </c>
      <c r="I55" s="15"/>
      <c r="J55" s="15"/>
      <c r="K55" s="15"/>
      <c r="L55" s="15"/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93">
        <v>1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 t="s">
        <v>134</v>
      </c>
      <c r="AH55" s="2"/>
    </row>
    <row r="56" spans="1:34" ht="35.25" customHeight="1" x14ac:dyDescent="0.2">
      <c r="A56" s="101"/>
      <c r="B56" s="105"/>
      <c r="C56" s="18" t="s">
        <v>135</v>
      </c>
      <c r="D56" s="108"/>
      <c r="E56" s="11" t="s">
        <v>28</v>
      </c>
      <c r="F56" s="12" t="s">
        <v>29</v>
      </c>
      <c r="G56" s="12"/>
      <c r="H56" s="12" t="s">
        <v>29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93">
        <v>1</v>
      </c>
      <c r="W56" s="15"/>
      <c r="X56" s="15"/>
      <c r="Y56" s="15"/>
      <c r="Z56" s="15"/>
      <c r="AA56" s="15"/>
      <c r="AB56" s="15"/>
      <c r="AC56" s="15">
        <v>1</v>
      </c>
      <c r="AD56" s="15"/>
      <c r="AE56" s="15"/>
      <c r="AF56" s="15"/>
      <c r="AG56" s="16" t="s">
        <v>136</v>
      </c>
      <c r="AH56" s="2"/>
    </row>
    <row r="57" spans="1:34" ht="51" customHeight="1" x14ac:dyDescent="0.2">
      <c r="A57" s="101"/>
      <c r="B57" s="103" t="s">
        <v>137</v>
      </c>
      <c r="C57" s="20" t="s">
        <v>138</v>
      </c>
      <c r="D57" s="109" t="s">
        <v>27</v>
      </c>
      <c r="E57" s="11" t="s">
        <v>28</v>
      </c>
      <c r="F57" s="12" t="s">
        <v>29</v>
      </c>
      <c r="G57" s="12"/>
      <c r="H57" s="12" t="s">
        <v>29</v>
      </c>
      <c r="I57" s="15"/>
      <c r="J57" s="15"/>
      <c r="K57" s="15"/>
      <c r="L57" s="15"/>
      <c r="M57" s="15">
        <v>1</v>
      </c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 t="s">
        <v>139</v>
      </c>
      <c r="AH57" s="2"/>
    </row>
    <row r="58" spans="1:34" ht="46.5" customHeight="1" x14ac:dyDescent="0.2">
      <c r="A58" s="101"/>
      <c r="B58" s="104"/>
      <c r="C58" s="19" t="s">
        <v>140</v>
      </c>
      <c r="D58" s="110"/>
      <c r="E58" s="11" t="s">
        <v>28</v>
      </c>
      <c r="F58" s="12" t="s">
        <v>29</v>
      </c>
      <c r="G58" s="12"/>
      <c r="H58" s="12" t="s">
        <v>29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>
        <v>1</v>
      </c>
      <c r="S58" s="15"/>
      <c r="T58" s="15"/>
      <c r="U58" s="15">
        <v>1</v>
      </c>
      <c r="V58" s="93">
        <v>1</v>
      </c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6" t="s">
        <v>141</v>
      </c>
      <c r="AH58" s="2"/>
    </row>
    <row r="59" spans="1:34" ht="49.5" customHeight="1" x14ac:dyDescent="0.2">
      <c r="A59" s="101"/>
      <c r="B59" s="104"/>
      <c r="C59" s="18" t="s">
        <v>142</v>
      </c>
      <c r="D59" s="110"/>
      <c r="E59" s="11" t="s">
        <v>28</v>
      </c>
      <c r="F59" s="12" t="s">
        <v>29</v>
      </c>
      <c r="G59" s="12"/>
      <c r="H59" s="12" t="s">
        <v>29</v>
      </c>
      <c r="I59" s="15"/>
      <c r="J59" s="15"/>
      <c r="K59" s="15">
        <v>1</v>
      </c>
      <c r="L59" s="15">
        <v>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 t="s">
        <v>143</v>
      </c>
      <c r="AH59" s="2"/>
    </row>
    <row r="60" spans="1:34" ht="35.25" customHeight="1" x14ac:dyDescent="0.2">
      <c r="A60" s="101"/>
      <c r="B60" s="103" t="s">
        <v>144</v>
      </c>
      <c r="C60" s="20" t="s">
        <v>145</v>
      </c>
      <c r="D60" s="94" t="s">
        <v>27</v>
      </c>
      <c r="E60" s="11" t="s">
        <v>28</v>
      </c>
      <c r="F60" s="12" t="s">
        <v>29</v>
      </c>
      <c r="G60" s="12"/>
      <c r="H60" s="12" t="s">
        <v>29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93">
        <v>1</v>
      </c>
      <c r="W60" s="15">
        <v>1</v>
      </c>
      <c r="X60" s="93">
        <v>1</v>
      </c>
      <c r="Y60" s="15">
        <v>1</v>
      </c>
      <c r="Z60" s="93">
        <v>1</v>
      </c>
      <c r="AA60" s="15">
        <v>1</v>
      </c>
      <c r="AB60" s="15"/>
      <c r="AC60" s="15">
        <v>1</v>
      </c>
      <c r="AD60" s="15"/>
      <c r="AE60" s="15">
        <v>1</v>
      </c>
      <c r="AF60" s="15"/>
      <c r="AG60" s="16" t="s">
        <v>146</v>
      </c>
      <c r="AH60" s="2"/>
    </row>
    <row r="61" spans="1:34" ht="35.25" customHeight="1" x14ac:dyDescent="0.2">
      <c r="A61" s="101"/>
      <c r="B61" s="104"/>
      <c r="C61" s="20" t="s">
        <v>147</v>
      </c>
      <c r="D61" s="95"/>
      <c r="E61" s="11" t="s">
        <v>28</v>
      </c>
      <c r="F61" s="12" t="s">
        <v>29</v>
      </c>
      <c r="G61" s="12"/>
      <c r="H61" s="12" t="s">
        <v>29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93">
        <v>1</v>
      </c>
      <c r="W61" s="15">
        <v>1</v>
      </c>
      <c r="X61" s="93">
        <v>1</v>
      </c>
      <c r="Y61" s="15">
        <v>1</v>
      </c>
      <c r="Z61" s="93">
        <v>1</v>
      </c>
      <c r="AA61" s="15">
        <v>1</v>
      </c>
      <c r="AB61" s="15"/>
      <c r="AC61" s="15">
        <v>1</v>
      </c>
      <c r="AD61" s="15"/>
      <c r="AE61" s="15">
        <v>1</v>
      </c>
      <c r="AF61" s="15"/>
      <c r="AG61" s="16" t="s">
        <v>148</v>
      </c>
      <c r="AH61" s="2"/>
    </row>
    <row r="62" spans="1:34" ht="35.25" customHeight="1" x14ac:dyDescent="0.2">
      <c r="A62" s="101"/>
      <c r="B62" s="104"/>
      <c r="C62" s="20" t="s">
        <v>149</v>
      </c>
      <c r="D62" s="95"/>
      <c r="E62" s="11" t="s">
        <v>28</v>
      </c>
      <c r="F62" s="12" t="s">
        <v>29</v>
      </c>
      <c r="G62" s="12"/>
      <c r="H62" s="12" t="s">
        <v>29</v>
      </c>
      <c r="I62" s="15"/>
      <c r="J62" s="15"/>
      <c r="K62" s="15"/>
      <c r="L62" s="15"/>
      <c r="M62" s="15">
        <v>1</v>
      </c>
      <c r="N62" s="15">
        <v>1</v>
      </c>
      <c r="O62" s="15"/>
      <c r="P62" s="15"/>
      <c r="Q62" s="15"/>
      <c r="R62" s="15"/>
      <c r="S62" s="15">
        <v>1</v>
      </c>
      <c r="T62" s="15">
        <v>1</v>
      </c>
      <c r="U62" s="15"/>
      <c r="V62" s="15"/>
      <c r="W62" s="15"/>
      <c r="X62" s="15"/>
      <c r="Y62" s="15">
        <v>1</v>
      </c>
      <c r="Z62" s="93">
        <v>1</v>
      </c>
      <c r="AA62" s="15"/>
      <c r="AB62" s="15"/>
      <c r="AC62" s="15"/>
      <c r="AD62" s="15"/>
      <c r="AE62" s="15">
        <v>1</v>
      </c>
      <c r="AF62" s="15"/>
      <c r="AG62" s="16" t="s">
        <v>150</v>
      </c>
      <c r="AH62" s="2"/>
    </row>
    <row r="63" spans="1:34" ht="35.25" customHeight="1" x14ac:dyDescent="0.2">
      <c r="A63" s="101"/>
      <c r="B63" s="104"/>
      <c r="C63" s="18" t="s">
        <v>151</v>
      </c>
      <c r="D63" s="95"/>
      <c r="E63" s="11" t="s">
        <v>28</v>
      </c>
      <c r="F63" s="12" t="s">
        <v>29</v>
      </c>
      <c r="G63" s="12"/>
      <c r="H63" s="12" t="s">
        <v>29</v>
      </c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>
        <v>1</v>
      </c>
      <c r="S63" s="15"/>
      <c r="T63" s="15"/>
      <c r="U63" s="15"/>
      <c r="V63" s="15"/>
      <c r="W63" s="15"/>
      <c r="X63" s="15"/>
      <c r="Y63" s="15"/>
      <c r="Z63" s="15"/>
      <c r="AA63" s="15">
        <v>1</v>
      </c>
      <c r="AB63" s="15"/>
      <c r="AC63" s="15"/>
      <c r="AD63" s="15"/>
      <c r="AE63" s="15"/>
      <c r="AF63" s="15"/>
      <c r="AG63" s="16" t="s">
        <v>152</v>
      </c>
      <c r="AH63" s="2"/>
    </row>
    <row r="64" spans="1:34" ht="35.25" customHeight="1" x14ac:dyDescent="0.2">
      <c r="A64" s="49"/>
      <c r="B64" s="104"/>
      <c r="C64" s="18" t="s">
        <v>153</v>
      </c>
      <c r="D64" s="95"/>
      <c r="E64" s="11" t="s">
        <v>28</v>
      </c>
      <c r="F64" s="12" t="s">
        <v>29</v>
      </c>
      <c r="G64" s="12"/>
      <c r="H64" s="12" t="s">
        <v>29</v>
      </c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>
        <v>1</v>
      </c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93">
        <v>1</v>
      </c>
      <c r="AA64" s="15"/>
      <c r="AB64" s="15"/>
      <c r="AC64" s="15"/>
      <c r="AD64" s="15"/>
      <c r="AE64" s="15"/>
      <c r="AF64" s="15"/>
      <c r="AG64" s="16" t="s">
        <v>154</v>
      </c>
      <c r="AH64" s="5"/>
    </row>
    <row r="65" spans="1:34" ht="35.25" customHeight="1" x14ac:dyDescent="0.2">
      <c r="A65" s="49"/>
      <c r="B65" s="104"/>
      <c r="C65" s="18" t="s">
        <v>155</v>
      </c>
      <c r="D65" s="95"/>
      <c r="E65" s="11" t="s">
        <v>28</v>
      </c>
      <c r="F65" s="12" t="s">
        <v>29</v>
      </c>
      <c r="G65" s="12"/>
      <c r="H65" s="12" t="s">
        <v>29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>
        <v>1</v>
      </c>
      <c r="S65" s="15"/>
      <c r="T65" s="15"/>
      <c r="U65" s="15"/>
      <c r="V65" s="15"/>
      <c r="W65" s="15"/>
      <c r="X65" s="15"/>
      <c r="Y65" s="15">
        <v>1</v>
      </c>
      <c r="Z65" s="93">
        <v>1</v>
      </c>
      <c r="AA65" s="15"/>
      <c r="AB65" s="15"/>
      <c r="AC65" s="15"/>
      <c r="AD65" s="15"/>
      <c r="AE65" s="15"/>
      <c r="AF65" s="15"/>
      <c r="AG65" s="16" t="s">
        <v>156</v>
      </c>
      <c r="AH65" s="5"/>
    </row>
    <row r="66" spans="1:34" ht="39" customHeight="1" x14ac:dyDescent="0.2">
      <c r="A66" s="145" t="s">
        <v>157</v>
      </c>
      <c r="B66" s="100" t="s">
        <v>158</v>
      </c>
      <c r="C66" s="20" t="s">
        <v>159</v>
      </c>
      <c r="D66" s="94" t="s">
        <v>27</v>
      </c>
      <c r="E66" s="11" t="s">
        <v>28</v>
      </c>
      <c r="F66" s="12" t="s">
        <v>29</v>
      </c>
      <c r="G66" s="12"/>
      <c r="H66" s="12" t="s">
        <v>29</v>
      </c>
      <c r="I66" s="15"/>
      <c r="J66" s="15"/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93">
        <v>1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 t="s">
        <v>160</v>
      </c>
      <c r="AH66" s="5"/>
    </row>
    <row r="67" spans="1:34" ht="35.25" customHeight="1" x14ac:dyDescent="0.2">
      <c r="A67" s="145"/>
      <c r="B67" s="101"/>
      <c r="C67" s="20" t="s">
        <v>161</v>
      </c>
      <c r="D67" s="95"/>
      <c r="E67" s="11" t="s">
        <v>28</v>
      </c>
      <c r="F67" s="12" t="s">
        <v>29</v>
      </c>
      <c r="G67" s="12"/>
      <c r="H67" s="12" t="s">
        <v>29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93">
        <v>1</v>
      </c>
      <c r="Y67" s="15"/>
      <c r="Z67" s="15"/>
      <c r="AA67" s="15"/>
      <c r="AB67" s="15"/>
      <c r="AC67" s="15">
        <v>1</v>
      </c>
      <c r="AD67" s="15"/>
      <c r="AE67" s="15"/>
      <c r="AF67" s="15"/>
      <c r="AG67" s="16" t="s">
        <v>162</v>
      </c>
      <c r="AH67" s="5"/>
    </row>
    <row r="68" spans="1:34" ht="35.25" customHeight="1" x14ac:dyDescent="0.2">
      <c r="A68" s="145"/>
      <c r="B68" s="101"/>
      <c r="C68" s="20" t="s">
        <v>163</v>
      </c>
      <c r="D68" s="95"/>
      <c r="E68" s="11" t="s">
        <v>28</v>
      </c>
      <c r="F68" s="12" t="s">
        <v>29</v>
      </c>
      <c r="G68" s="12"/>
      <c r="H68" s="12" t="s">
        <v>29</v>
      </c>
      <c r="I68" s="15"/>
      <c r="J68" s="15"/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93">
        <v>1</v>
      </c>
      <c r="Y68" s="15">
        <v>1</v>
      </c>
      <c r="Z68" s="93">
        <v>1</v>
      </c>
      <c r="AA68" s="15">
        <v>1</v>
      </c>
      <c r="AB68" s="15"/>
      <c r="AC68" s="15">
        <v>1</v>
      </c>
      <c r="AD68" s="15"/>
      <c r="AE68" s="15"/>
      <c r="AF68" s="15"/>
      <c r="AG68" s="16" t="s">
        <v>164</v>
      </c>
      <c r="AH68" s="5"/>
    </row>
    <row r="69" spans="1:34" ht="35.25" customHeight="1" x14ac:dyDescent="0.2">
      <c r="A69" s="145"/>
      <c r="B69" s="102"/>
      <c r="C69" s="20" t="s">
        <v>165</v>
      </c>
      <c r="D69" s="96"/>
      <c r="E69" s="11" t="s">
        <v>28</v>
      </c>
      <c r="F69" s="12" t="s">
        <v>29</v>
      </c>
      <c r="G69" s="12"/>
      <c r="H69" s="12" t="s">
        <v>29</v>
      </c>
      <c r="I69" s="15"/>
      <c r="J69" s="15"/>
      <c r="K69" s="15"/>
      <c r="L69" s="15"/>
      <c r="M69" s="15"/>
      <c r="N69" s="15"/>
      <c r="O69" s="15">
        <v>1</v>
      </c>
      <c r="P69" s="15">
        <v>1</v>
      </c>
      <c r="Q69" s="15"/>
      <c r="R69" s="15"/>
      <c r="S69" s="15"/>
      <c r="T69" s="15"/>
      <c r="U69" s="15"/>
      <c r="V69" s="15"/>
      <c r="W69" s="15">
        <v>1</v>
      </c>
      <c r="X69" s="93">
        <v>1</v>
      </c>
      <c r="Y69" s="15"/>
      <c r="Z69" s="15"/>
      <c r="AA69" s="15"/>
      <c r="AB69" s="15"/>
      <c r="AC69" s="15"/>
      <c r="AD69" s="15"/>
      <c r="AE69" s="15"/>
      <c r="AF69" s="15"/>
      <c r="AG69" s="16" t="s">
        <v>166</v>
      </c>
      <c r="AH69" s="5"/>
    </row>
    <row r="70" spans="1:34" ht="35.25" customHeight="1" x14ac:dyDescent="0.2">
      <c r="A70" s="145"/>
      <c r="B70" s="103" t="s">
        <v>167</v>
      </c>
      <c r="C70" s="20" t="s">
        <v>168</v>
      </c>
      <c r="D70" s="106" t="s">
        <v>27</v>
      </c>
      <c r="E70" s="11" t="s">
        <v>28</v>
      </c>
      <c r="F70" s="12" t="s">
        <v>29</v>
      </c>
      <c r="G70" s="12"/>
      <c r="H70" s="12" t="s">
        <v>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93">
        <v>1</v>
      </c>
      <c r="AA70" s="15"/>
      <c r="AB70" s="15"/>
      <c r="AC70" s="15"/>
      <c r="AD70" s="15"/>
      <c r="AE70" s="15"/>
      <c r="AF70" s="15"/>
      <c r="AG70" s="16" t="s">
        <v>169</v>
      </c>
      <c r="AH70" s="2"/>
    </row>
    <row r="71" spans="1:34" ht="35.25" customHeight="1" x14ac:dyDescent="0.2">
      <c r="A71" s="145"/>
      <c r="B71" s="104"/>
      <c r="C71" s="20" t="s">
        <v>170</v>
      </c>
      <c r="D71" s="107"/>
      <c r="E71" s="11" t="s">
        <v>28</v>
      </c>
      <c r="F71" s="12" t="s">
        <v>29</v>
      </c>
      <c r="G71" s="12"/>
      <c r="H71" s="12" t="s">
        <v>29</v>
      </c>
      <c r="I71" s="15"/>
      <c r="J71" s="15"/>
      <c r="K71" s="15"/>
      <c r="L71" s="15"/>
      <c r="M71" s="15"/>
      <c r="N71" s="15"/>
      <c r="O71" s="15">
        <v>1</v>
      </c>
      <c r="P71" s="15">
        <v>1</v>
      </c>
      <c r="Q71" s="15"/>
      <c r="R71" s="15"/>
      <c r="S71" s="15"/>
      <c r="T71" s="15"/>
      <c r="U71" s="15">
        <v>1</v>
      </c>
      <c r="V71" s="93">
        <v>1</v>
      </c>
      <c r="W71" s="15"/>
      <c r="X71" s="15"/>
      <c r="Y71" s="15"/>
      <c r="Z71" s="15"/>
      <c r="AA71" s="15">
        <v>1</v>
      </c>
      <c r="AB71" s="15"/>
      <c r="AC71" s="15">
        <v>1</v>
      </c>
      <c r="AD71" s="15"/>
      <c r="AE71" s="15"/>
      <c r="AF71" s="15"/>
      <c r="AG71" s="16" t="s">
        <v>171</v>
      </c>
      <c r="AH71" s="2"/>
    </row>
    <row r="72" spans="1:34" ht="35.25" customHeight="1" x14ac:dyDescent="0.2">
      <c r="A72" s="145"/>
      <c r="B72" s="104"/>
      <c r="C72" s="20" t="s">
        <v>172</v>
      </c>
      <c r="D72" s="107"/>
      <c r="E72" s="11" t="s">
        <v>28</v>
      </c>
      <c r="F72" s="12" t="s">
        <v>29</v>
      </c>
      <c r="G72" s="12"/>
      <c r="H72" s="12" t="s">
        <v>29</v>
      </c>
      <c r="I72" s="15"/>
      <c r="J72" s="15"/>
      <c r="K72" s="15"/>
      <c r="L72" s="15"/>
      <c r="M72" s="15">
        <v>1</v>
      </c>
      <c r="N72" s="15">
        <v>1</v>
      </c>
      <c r="O72" s="15"/>
      <c r="P72" s="15"/>
      <c r="Q72" s="15"/>
      <c r="R72" s="15"/>
      <c r="S72" s="15">
        <v>1</v>
      </c>
      <c r="T72" s="15">
        <v>1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 t="s">
        <v>173</v>
      </c>
      <c r="AH72" s="2"/>
    </row>
    <row r="73" spans="1:34" ht="47.25" customHeight="1" x14ac:dyDescent="0.2">
      <c r="A73" s="145"/>
      <c r="B73" s="105"/>
      <c r="C73" s="21" t="s">
        <v>174</v>
      </c>
      <c r="D73" s="108"/>
      <c r="E73" s="11" t="s">
        <v>28</v>
      </c>
      <c r="F73" s="12" t="s">
        <v>29</v>
      </c>
      <c r="G73" s="12"/>
      <c r="H73" s="12" t="s">
        <v>29</v>
      </c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>
        <v>1</v>
      </c>
      <c r="S73" s="15"/>
      <c r="T73" s="15"/>
      <c r="U73" s="15"/>
      <c r="V73" s="15"/>
      <c r="W73" s="15"/>
      <c r="X73" s="15"/>
      <c r="Y73" s="15">
        <v>1</v>
      </c>
      <c r="Z73" s="93">
        <v>1</v>
      </c>
      <c r="AA73" s="15"/>
      <c r="AB73" s="15"/>
      <c r="AC73" s="15"/>
      <c r="AD73" s="15"/>
      <c r="AE73" s="15"/>
      <c r="AF73" s="15"/>
      <c r="AG73" s="16" t="s">
        <v>175</v>
      </c>
      <c r="AH73" s="2"/>
    </row>
    <row r="74" spans="1:34" ht="35.25" customHeight="1" x14ac:dyDescent="0.2">
      <c r="A74" s="145"/>
      <c r="B74" s="103" t="s">
        <v>176</v>
      </c>
      <c r="C74" s="20" t="s">
        <v>177</v>
      </c>
      <c r="D74" s="94" t="s">
        <v>27</v>
      </c>
      <c r="E74" s="11" t="s">
        <v>28</v>
      </c>
      <c r="F74" s="12" t="s">
        <v>29</v>
      </c>
      <c r="G74" s="12"/>
      <c r="H74" s="12" t="s">
        <v>29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</v>
      </c>
      <c r="X74" s="93">
        <v>1</v>
      </c>
      <c r="Y74" s="15"/>
      <c r="Z74" s="15"/>
      <c r="AA74" s="15"/>
      <c r="AB74" s="15"/>
      <c r="AC74" s="15"/>
      <c r="AD74" s="15"/>
      <c r="AE74" s="15"/>
      <c r="AF74" s="15"/>
      <c r="AG74" s="16" t="s">
        <v>178</v>
      </c>
      <c r="AH74" s="5"/>
    </row>
    <row r="75" spans="1:34" ht="35.25" customHeight="1" x14ac:dyDescent="0.2">
      <c r="A75" s="145"/>
      <c r="B75" s="104"/>
      <c r="C75" s="20" t="s">
        <v>179</v>
      </c>
      <c r="D75" s="95"/>
      <c r="E75" s="11" t="s">
        <v>28</v>
      </c>
      <c r="F75" s="12" t="s">
        <v>29</v>
      </c>
      <c r="G75" s="12"/>
      <c r="H75" s="12" t="s">
        <v>29</v>
      </c>
      <c r="I75" s="15"/>
      <c r="J75" s="15"/>
      <c r="K75" s="15">
        <v>1</v>
      </c>
      <c r="L75" s="15">
        <v>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93">
        <v>1</v>
      </c>
      <c r="AA75" s="15"/>
      <c r="AB75" s="15"/>
      <c r="AC75" s="15"/>
      <c r="AD75" s="15"/>
      <c r="AE75" s="15"/>
      <c r="AF75" s="15"/>
      <c r="AG75" s="16" t="s">
        <v>180</v>
      </c>
      <c r="AH75" s="5"/>
    </row>
    <row r="76" spans="1:34" ht="35.25" customHeight="1" x14ac:dyDescent="0.2">
      <c r="A76" s="145"/>
      <c r="B76" s="104"/>
      <c r="C76" s="20" t="s">
        <v>181</v>
      </c>
      <c r="D76" s="95"/>
      <c r="E76" s="11" t="s">
        <v>28</v>
      </c>
      <c r="F76" s="12" t="s">
        <v>29</v>
      </c>
      <c r="G76" s="12"/>
      <c r="H76" s="12" t="s">
        <v>29</v>
      </c>
      <c r="I76" s="15"/>
      <c r="J76" s="15"/>
      <c r="K76" s="15"/>
      <c r="L76" s="15"/>
      <c r="M76" s="15"/>
      <c r="N76" s="15"/>
      <c r="O76" s="15">
        <v>1</v>
      </c>
      <c r="P76" s="15">
        <v>1</v>
      </c>
      <c r="Q76" s="15"/>
      <c r="R76" s="15"/>
      <c r="S76" s="15"/>
      <c r="T76" s="15"/>
      <c r="U76" s="15">
        <v>1</v>
      </c>
      <c r="V76" s="93">
        <v>1</v>
      </c>
      <c r="W76" s="15"/>
      <c r="X76" s="15"/>
      <c r="Y76" s="15"/>
      <c r="Z76" s="15"/>
      <c r="AA76" s="15">
        <v>1</v>
      </c>
      <c r="AB76" s="15"/>
      <c r="AC76" s="15"/>
      <c r="AD76" s="15"/>
      <c r="AE76" s="15"/>
      <c r="AF76" s="15"/>
      <c r="AG76" s="16" t="s">
        <v>182</v>
      </c>
      <c r="AH76" s="3"/>
    </row>
    <row r="77" spans="1:34" ht="35.25" customHeight="1" x14ac:dyDescent="0.2">
      <c r="A77" s="145"/>
      <c r="B77" s="104"/>
      <c r="C77" s="20" t="s">
        <v>183</v>
      </c>
      <c r="D77" s="95"/>
      <c r="E77" s="11" t="s">
        <v>28</v>
      </c>
      <c r="F77" s="12" t="s">
        <v>29</v>
      </c>
      <c r="G77" s="12"/>
      <c r="H77" s="12" t="s">
        <v>29</v>
      </c>
      <c r="I77" s="15"/>
      <c r="J77" s="15"/>
      <c r="K77" s="15"/>
      <c r="L77" s="15"/>
      <c r="M77" s="15"/>
      <c r="N77" s="15"/>
      <c r="O77" s="15"/>
      <c r="P77" s="15"/>
      <c r="Q77" s="15">
        <v>1</v>
      </c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 t="s">
        <v>184</v>
      </c>
      <c r="AH77" s="3"/>
    </row>
    <row r="78" spans="1:34" ht="35.25" customHeight="1" x14ac:dyDescent="0.2">
      <c r="A78" s="145"/>
      <c r="B78" s="103" t="s">
        <v>185</v>
      </c>
      <c r="C78" s="20" t="s">
        <v>186</v>
      </c>
      <c r="D78" s="117" t="s">
        <v>27</v>
      </c>
      <c r="E78" s="11" t="s">
        <v>28</v>
      </c>
      <c r="F78" s="12" t="s">
        <v>29</v>
      </c>
      <c r="G78" s="12"/>
      <c r="H78" s="12" t="s">
        <v>29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93">
        <v>1</v>
      </c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 t="s">
        <v>187</v>
      </c>
      <c r="AH78" s="3"/>
    </row>
    <row r="79" spans="1:34" ht="35.25" customHeight="1" x14ac:dyDescent="0.2">
      <c r="A79" s="145"/>
      <c r="B79" s="104"/>
      <c r="C79" s="20" t="s">
        <v>188</v>
      </c>
      <c r="D79" s="117"/>
      <c r="E79" s="11" t="s">
        <v>28</v>
      </c>
      <c r="F79" s="12" t="s">
        <v>29</v>
      </c>
      <c r="G79" s="12"/>
      <c r="H79" s="12" t="s">
        <v>29</v>
      </c>
      <c r="I79" s="15"/>
      <c r="J79" s="15"/>
      <c r="K79" s="15"/>
      <c r="L79" s="15"/>
      <c r="M79" s="15">
        <v>1</v>
      </c>
      <c r="N79" s="15">
        <v>1</v>
      </c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93">
        <v>1</v>
      </c>
      <c r="Y79" s="15"/>
      <c r="Z79" s="15"/>
      <c r="AA79" s="15"/>
      <c r="AB79" s="15"/>
      <c r="AC79" s="15"/>
      <c r="AD79" s="15"/>
      <c r="AE79" s="15"/>
      <c r="AF79" s="15"/>
      <c r="AG79" s="16" t="s">
        <v>189</v>
      </c>
      <c r="AH79" s="3"/>
    </row>
    <row r="80" spans="1:34" ht="35.25" customHeight="1" x14ac:dyDescent="0.2">
      <c r="A80" s="145"/>
      <c r="B80" s="104"/>
      <c r="C80" s="20" t="s">
        <v>190</v>
      </c>
      <c r="D80" s="117"/>
      <c r="E80" s="11" t="s">
        <v>28</v>
      </c>
      <c r="F80" s="12" t="s">
        <v>29</v>
      </c>
      <c r="G80" s="12"/>
      <c r="H80" s="12" t="s">
        <v>29</v>
      </c>
      <c r="I80" s="15"/>
      <c r="J80" s="15"/>
      <c r="K80" s="15"/>
      <c r="L80" s="15"/>
      <c r="M80" s="15">
        <v>1</v>
      </c>
      <c r="N80" s="15">
        <v>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 t="s">
        <v>191</v>
      </c>
      <c r="AH80" s="3"/>
    </row>
    <row r="81" spans="1:34" ht="47.25" customHeight="1" x14ac:dyDescent="0.2">
      <c r="A81" s="145"/>
      <c r="B81" s="103" t="s">
        <v>192</v>
      </c>
      <c r="C81" s="19" t="s">
        <v>193</v>
      </c>
      <c r="D81" s="106" t="s">
        <v>27</v>
      </c>
      <c r="E81" s="11" t="s">
        <v>28</v>
      </c>
      <c r="F81" s="12" t="s">
        <v>29</v>
      </c>
      <c r="G81" s="12"/>
      <c r="H81" s="12" t="s">
        <v>29</v>
      </c>
      <c r="I81" s="15"/>
      <c r="J81" s="15"/>
      <c r="K81" s="15"/>
      <c r="L81" s="15"/>
      <c r="M81" s="15"/>
      <c r="N81" s="15"/>
      <c r="O81" s="15"/>
      <c r="P81" s="15"/>
      <c r="Q81" s="15">
        <v>1</v>
      </c>
      <c r="R81" s="15">
        <v>1</v>
      </c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/>
      <c r="AC81" s="15"/>
      <c r="AD81" s="15"/>
      <c r="AE81" s="15"/>
      <c r="AF81" s="15"/>
      <c r="AG81" s="16" t="s">
        <v>194</v>
      </c>
      <c r="AH81" s="2"/>
    </row>
    <row r="82" spans="1:34" ht="42" customHeight="1" x14ac:dyDescent="0.2">
      <c r="A82" s="145"/>
      <c r="B82" s="104"/>
      <c r="C82" s="20" t="s">
        <v>195</v>
      </c>
      <c r="D82" s="107"/>
      <c r="E82" s="11" t="s">
        <v>28</v>
      </c>
      <c r="F82" s="12" t="s">
        <v>29</v>
      </c>
      <c r="G82" s="12"/>
      <c r="H82" s="12" t="s">
        <v>29</v>
      </c>
      <c r="I82" s="15"/>
      <c r="J82" s="15"/>
      <c r="K82" s="15">
        <v>1</v>
      </c>
      <c r="L82" s="15">
        <v>1</v>
      </c>
      <c r="M82" s="15"/>
      <c r="N82" s="15"/>
      <c r="O82" s="15"/>
      <c r="P82" s="15"/>
      <c r="Q82" s="15">
        <v>1</v>
      </c>
      <c r="R82" s="15">
        <v>1</v>
      </c>
      <c r="S82" s="15"/>
      <c r="T82" s="15"/>
      <c r="U82" s="15"/>
      <c r="V82" s="15"/>
      <c r="W82" s="15">
        <v>1</v>
      </c>
      <c r="X82" s="93">
        <v>1</v>
      </c>
      <c r="Y82" s="15"/>
      <c r="Z82" s="15"/>
      <c r="AA82" s="15"/>
      <c r="AB82" s="15"/>
      <c r="AC82" s="15">
        <v>1</v>
      </c>
      <c r="AD82" s="15"/>
      <c r="AE82" s="15"/>
      <c r="AF82" s="15"/>
      <c r="AG82" s="16" t="s">
        <v>196</v>
      </c>
      <c r="AH82" s="5"/>
    </row>
    <row r="83" spans="1:34" ht="35.25" customHeight="1" x14ac:dyDescent="0.2">
      <c r="A83" s="145"/>
      <c r="B83" s="104"/>
      <c r="C83" s="20" t="s">
        <v>197</v>
      </c>
      <c r="D83" s="107"/>
      <c r="E83" s="11" t="s">
        <v>28</v>
      </c>
      <c r="F83" s="12" t="s">
        <v>29</v>
      </c>
      <c r="G83" s="12"/>
      <c r="H83" s="12" t="s">
        <v>29</v>
      </c>
      <c r="I83" s="15"/>
      <c r="J83" s="15"/>
      <c r="K83" s="15"/>
      <c r="L83" s="15"/>
      <c r="M83" s="15">
        <v>1</v>
      </c>
      <c r="N83" s="15">
        <v>1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93">
        <v>1</v>
      </c>
      <c r="AA83" s="15"/>
      <c r="AB83" s="15"/>
      <c r="AC83" s="15"/>
      <c r="AD83" s="15"/>
      <c r="AE83" s="15"/>
      <c r="AF83" s="15"/>
      <c r="AG83" s="16" t="s">
        <v>198</v>
      </c>
      <c r="AH83" s="5"/>
    </row>
    <row r="84" spans="1:34" ht="35.25" customHeight="1" x14ac:dyDescent="0.2">
      <c r="A84" s="145"/>
      <c r="B84" s="104"/>
      <c r="C84" s="18" t="s">
        <v>199</v>
      </c>
      <c r="D84" s="107"/>
      <c r="E84" s="11" t="s">
        <v>28</v>
      </c>
      <c r="F84" s="12" t="s">
        <v>29</v>
      </c>
      <c r="G84" s="12"/>
      <c r="H84" s="12" t="s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>
        <v>1</v>
      </c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/>
      <c r="AE84" s="15"/>
      <c r="AF84" s="15"/>
      <c r="AG84" s="16" t="s">
        <v>200</v>
      </c>
      <c r="AH84" s="5"/>
    </row>
    <row r="85" spans="1:34" s="84" customFormat="1" ht="35.25" customHeight="1" x14ac:dyDescent="0.2">
      <c r="A85" s="145"/>
      <c r="B85" s="113" t="s">
        <v>201</v>
      </c>
      <c r="C85" s="78" t="s">
        <v>202</v>
      </c>
      <c r="D85" s="115" t="s">
        <v>27</v>
      </c>
      <c r="E85" s="79" t="s">
        <v>28</v>
      </c>
      <c r="F85" s="80" t="s">
        <v>29</v>
      </c>
      <c r="G85" s="80"/>
      <c r="H85" s="80" t="s">
        <v>29</v>
      </c>
      <c r="I85" s="81"/>
      <c r="J85" s="15"/>
      <c r="K85" s="81"/>
      <c r="L85" s="15"/>
      <c r="M85" s="81"/>
      <c r="N85" s="15"/>
      <c r="O85" s="81"/>
      <c r="P85" s="15"/>
      <c r="Q85" s="81"/>
      <c r="R85" s="15"/>
      <c r="S85" s="81"/>
      <c r="T85" s="15"/>
      <c r="U85" s="81"/>
      <c r="V85" s="15"/>
      <c r="W85" s="81"/>
      <c r="X85" s="15"/>
      <c r="Y85" s="81"/>
      <c r="Z85" s="15"/>
      <c r="AA85" s="81"/>
      <c r="AB85" s="15"/>
      <c r="AC85" s="81">
        <v>1</v>
      </c>
      <c r="AD85" s="81"/>
      <c r="AE85" s="81"/>
      <c r="AF85" s="15"/>
      <c r="AG85" s="82" t="s">
        <v>203</v>
      </c>
      <c r="AH85" s="83"/>
    </row>
    <row r="86" spans="1:34" s="84" customFormat="1" ht="35.25" customHeight="1" x14ac:dyDescent="0.2">
      <c r="A86" s="145"/>
      <c r="B86" s="114"/>
      <c r="C86" s="78" t="s">
        <v>204</v>
      </c>
      <c r="D86" s="116"/>
      <c r="E86" s="79" t="s">
        <v>28</v>
      </c>
      <c r="F86" s="80" t="s">
        <v>29</v>
      </c>
      <c r="G86" s="80"/>
      <c r="H86" s="80" t="s">
        <v>29</v>
      </c>
      <c r="I86" s="81"/>
      <c r="J86" s="15"/>
      <c r="K86" s="81"/>
      <c r="L86" s="15"/>
      <c r="M86" s="81">
        <v>1</v>
      </c>
      <c r="N86" s="15">
        <v>1</v>
      </c>
      <c r="O86" s="81"/>
      <c r="P86" s="15"/>
      <c r="Q86" s="81"/>
      <c r="R86" s="15"/>
      <c r="S86" s="81"/>
      <c r="T86" s="15"/>
      <c r="U86" s="81"/>
      <c r="V86" s="15"/>
      <c r="W86" s="81"/>
      <c r="X86" s="15"/>
      <c r="Y86" s="81"/>
      <c r="Z86" s="15"/>
      <c r="AA86" s="81"/>
      <c r="AB86" s="15"/>
      <c r="AC86" s="81"/>
      <c r="AD86" s="81"/>
      <c r="AE86" s="81"/>
      <c r="AF86" s="15"/>
      <c r="AG86" s="82" t="s">
        <v>205</v>
      </c>
      <c r="AH86" s="83"/>
    </row>
    <row r="87" spans="1:34" s="84" customFormat="1" ht="35.25" customHeight="1" x14ac:dyDescent="0.2">
      <c r="A87" s="145"/>
      <c r="B87" s="114"/>
      <c r="C87" s="85" t="s">
        <v>206</v>
      </c>
      <c r="D87" s="116"/>
      <c r="E87" s="79" t="s">
        <v>28</v>
      </c>
      <c r="F87" s="80" t="s">
        <v>29</v>
      </c>
      <c r="G87" s="80"/>
      <c r="H87" s="80" t="s">
        <v>29</v>
      </c>
      <c r="I87" s="81"/>
      <c r="J87" s="15"/>
      <c r="K87" s="81"/>
      <c r="L87" s="15"/>
      <c r="M87" s="81"/>
      <c r="N87" s="15"/>
      <c r="O87" s="81"/>
      <c r="P87" s="15"/>
      <c r="Q87" s="81"/>
      <c r="R87" s="15"/>
      <c r="S87" s="81"/>
      <c r="T87" s="15"/>
      <c r="U87" s="81"/>
      <c r="V87" s="15"/>
      <c r="W87" s="81"/>
      <c r="X87" s="15"/>
      <c r="Y87" s="81"/>
      <c r="Z87" s="15"/>
      <c r="AA87" s="81">
        <v>1</v>
      </c>
      <c r="AB87" s="15"/>
      <c r="AC87" s="81"/>
      <c r="AD87" s="81"/>
      <c r="AE87" s="81"/>
      <c r="AF87" s="15"/>
      <c r="AG87" s="82"/>
      <c r="AH87" s="79"/>
    </row>
    <row r="88" spans="1:34" s="84" customFormat="1" ht="35.25" customHeight="1" x14ac:dyDescent="0.2">
      <c r="A88" s="145"/>
      <c r="B88" s="114"/>
      <c r="C88" s="86" t="s">
        <v>207</v>
      </c>
      <c r="D88" s="116"/>
      <c r="E88" s="79" t="s">
        <v>28</v>
      </c>
      <c r="F88" s="80" t="s">
        <v>29</v>
      </c>
      <c r="G88" s="80"/>
      <c r="H88" s="80" t="s">
        <v>29</v>
      </c>
      <c r="I88" s="81"/>
      <c r="J88" s="15"/>
      <c r="K88" s="81"/>
      <c r="L88" s="15"/>
      <c r="M88" s="81"/>
      <c r="N88" s="15"/>
      <c r="O88" s="81"/>
      <c r="P88" s="15"/>
      <c r="Q88" s="81"/>
      <c r="R88" s="15"/>
      <c r="S88" s="81"/>
      <c r="T88" s="15"/>
      <c r="U88" s="81"/>
      <c r="V88" s="15"/>
      <c r="W88" s="81"/>
      <c r="X88" s="15"/>
      <c r="Y88" s="81"/>
      <c r="Z88" s="15"/>
      <c r="AA88" s="81">
        <v>1</v>
      </c>
      <c r="AB88" s="15"/>
      <c r="AC88" s="81"/>
      <c r="AD88" s="81"/>
      <c r="AE88" s="81"/>
      <c r="AF88" s="15"/>
      <c r="AG88" s="82" t="s">
        <v>208</v>
      </c>
      <c r="AH88" s="83"/>
    </row>
    <row r="89" spans="1:34" s="84" customFormat="1" ht="35.25" customHeight="1" x14ac:dyDescent="0.2">
      <c r="A89" s="145"/>
      <c r="B89" s="114"/>
      <c r="C89" s="86" t="s">
        <v>209</v>
      </c>
      <c r="D89" s="116"/>
      <c r="E89" s="79" t="s">
        <v>28</v>
      </c>
      <c r="F89" s="80" t="s">
        <v>29</v>
      </c>
      <c r="G89" s="80"/>
      <c r="H89" s="80" t="s">
        <v>29</v>
      </c>
      <c r="I89" s="81"/>
      <c r="J89" s="15"/>
      <c r="K89" s="81">
        <v>1</v>
      </c>
      <c r="L89" s="15">
        <v>1</v>
      </c>
      <c r="M89" s="81"/>
      <c r="N89" s="15"/>
      <c r="O89" s="81"/>
      <c r="P89" s="15"/>
      <c r="Q89" s="81"/>
      <c r="R89" s="15"/>
      <c r="S89" s="81"/>
      <c r="T89" s="15"/>
      <c r="U89" s="81"/>
      <c r="V89" s="15"/>
      <c r="W89" s="81"/>
      <c r="X89" s="15"/>
      <c r="Y89" s="81"/>
      <c r="Z89" s="15"/>
      <c r="AA89" s="81"/>
      <c r="AB89" s="15"/>
      <c r="AC89" s="81"/>
      <c r="AD89" s="81"/>
      <c r="AE89" s="81"/>
      <c r="AF89" s="15"/>
      <c r="AG89" s="82" t="s">
        <v>210</v>
      </c>
      <c r="AH89" s="83"/>
    </row>
    <row r="90" spans="1:34" s="84" customFormat="1" ht="35.25" customHeight="1" x14ac:dyDescent="0.2">
      <c r="A90" s="145"/>
      <c r="B90" s="114"/>
      <c r="C90" s="86" t="s">
        <v>211</v>
      </c>
      <c r="D90" s="116"/>
      <c r="E90" s="79" t="s">
        <v>28</v>
      </c>
      <c r="F90" s="80" t="s">
        <v>29</v>
      </c>
      <c r="G90" s="80"/>
      <c r="H90" s="80" t="s">
        <v>29</v>
      </c>
      <c r="I90" s="81"/>
      <c r="J90" s="15"/>
      <c r="K90" s="81"/>
      <c r="L90" s="15"/>
      <c r="M90" s="81">
        <v>1</v>
      </c>
      <c r="N90" s="15">
        <v>1</v>
      </c>
      <c r="O90" s="81"/>
      <c r="P90" s="15"/>
      <c r="Q90" s="81"/>
      <c r="R90" s="15"/>
      <c r="S90" s="81"/>
      <c r="T90" s="15"/>
      <c r="U90" s="81"/>
      <c r="V90" s="15"/>
      <c r="W90" s="81"/>
      <c r="X90" s="15"/>
      <c r="Y90" s="81"/>
      <c r="Z90" s="15"/>
      <c r="AA90" s="81"/>
      <c r="AB90" s="15"/>
      <c r="AC90" s="81"/>
      <c r="AD90" s="81"/>
      <c r="AE90" s="81"/>
      <c r="AF90" s="15"/>
      <c r="AG90" s="82" t="s">
        <v>212</v>
      </c>
      <c r="AH90" s="83"/>
    </row>
    <row r="91" spans="1:34" s="84" customFormat="1" ht="35.25" customHeight="1" x14ac:dyDescent="0.2">
      <c r="A91" s="145"/>
      <c r="B91" s="114"/>
      <c r="C91" s="86" t="s">
        <v>213</v>
      </c>
      <c r="D91" s="116"/>
      <c r="E91" s="79" t="s">
        <v>28</v>
      </c>
      <c r="F91" s="80" t="s">
        <v>29</v>
      </c>
      <c r="G91" s="80"/>
      <c r="H91" s="80" t="s">
        <v>29</v>
      </c>
      <c r="I91" s="81"/>
      <c r="J91" s="15"/>
      <c r="K91" s="81"/>
      <c r="L91" s="15"/>
      <c r="M91" s="81">
        <v>1</v>
      </c>
      <c r="N91" s="15">
        <v>1</v>
      </c>
      <c r="O91" s="81"/>
      <c r="P91" s="15"/>
      <c r="Q91" s="81"/>
      <c r="R91" s="15"/>
      <c r="S91" s="81"/>
      <c r="T91" s="15"/>
      <c r="U91" s="81"/>
      <c r="V91" s="15"/>
      <c r="W91" s="81"/>
      <c r="X91" s="15"/>
      <c r="Y91" s="81"/>
      <c r="Z91" s="15"/>
      <c r="AA91" s="81"/>
      <c r="AB91" s="15"/>
      <c r="AC91" s="81"/>
      <c r="AD91" s="81"/>
      <c r="AE91" s="81"/>
      <c r="AF91" s="15"/>
      <c r="AG91" s="82" t="s">
        <v>214</v>
      </c>
      <c r="AH91" s="83"/>
    </row>
    <row r="92" spans="1:34" s="84" customFormat="1" ht="35.25" customHeight="1" x14ac:dyDescent="0.2">
      <c r="A92" s="145"/>
      <c r="B92" s="114"/>
      <c r="C92" s="85" t="s">
        <v>215</v>
      </c>
      <c r="D92" s="116"/>
      <c r="E92" s="79" t="s">
        <v>28</v>
      </c>
      <c r="F92" s="80" t="s">
        <v>29</v>
      </c>
      <c r="G92" s="80"/>
      <c r="H92" s="80" t="s">
        <v>29</v>
      </c>
      <c r="I92" s="81"/>
      <c r="J92" s="15"/>
      <c r="K92" s="81">
        <v>1</v>
      </c>
      <c r="L92" s="15">
        <v>1</v>
      </c>
      <c r="M92" s="81"/>
      <c r="N92" s="15"/>
      <c r="O92" s="81">
        <v>1</v>
      </c>
      <c r="P92" s="15">
        <v>1</v>
      </c>
      <c r="Q92" s="81"/>
      <c r="R92" s="15"/>
      <c r="S92" s="81">
        <v>1</v>
      </c>
      <c r="T92" s="15">
        <v>1</v>
      </c>
      <c r="U92" s="81"/>
      <c r="V92" s="15"/>
      <c r="W92" s="81">
        <v>1</v>
      </c>
      <c r="X92" s="93">
        <v>1</v>
      </c>
      <c r="Y92" s="81"/>
      <c r="Z92" s="15"/>
      <c r="AA92" s="81">
        <v>1</v>
      </c>
      <c r="AB92" s="15"/>
      <c r="AC92" s="81"/>
      <c r="AD92" s="81"/>
      <c r="AE92" s="81"/>
      <c r="AF92" s="15"/>
      <c r="AG92" s="82" t="s">
        <v>216</v>
      </c>
      <c r="AH92" s="79"/>
    </row>
    <row r="93" spans="1:34" s="84" customFormat="1" ht="35.25" customHeight="1" x14ac:dyDescent="0.2">
      <c r="A93" s="145"/>
      <c r="B93" s="114"/>
      <c r="C93" s="85" t="s">
        <v>217</v>
      </c>
      <c r="D93" s="116"/>
      <c r="E93" s="79" t="s">
        <v>28</v>
      </c>
      <c r="F93" s="80" t="s">
        <v>29</v>
      </c>
      <c r="G93" s="80"/>
      <c r="H93" s="80" t="s">
        <v>29</v>
      </c>
      <c r="I93" s="81"/>
      <c r="J93" s="15"/>
      <c r="K93" s="81"/>
      <c r="L93" s="15"/>
      <c r="M93" s="81"/>
      <c r="N93" s="15"/>
      <c r="O93" s="81"/>
      <c r="P93" s="15"/>
      <c r="Q93" s="81"/>
      <c r="R93" s="15"/>
      <c r="S93" s="81"/>
      <c r="T93" s="15"/>
      <c r="U93" s="81"/>
      <c r="V93" s="15"/>
      <c r="W93" s="81"/>
      <c r="X93" s="15"/>
      <c r="Y93" s="81"/>
      <c r="Z93" s="15"/>
      <c r="AA93" s="81"/>
      <c r="AB93" s="15"/>
      <c r="AC93" s="81">
        <v>1</v>
      </c>
      <c r="AD93" s="81"/>
      <c r="AE93" s="81"/>
      <c r="AF93" s="15"/>
      <c r="AG93" s="82" t="s">
        <v>218</v>
      </c>
      <c r="AH93" s="79"/>
    </row>
    <row r="94" spans="1:34" s="84" customFormat="1" ht="35.25" customHeight="1" x14ac:dyDescent="0.2">
      <c r="A94" s="145"/>
      <c r="B94" s="114"/>
      <c r="C94" s="85" t="s">
        <v>219</v>
      </c>
      <c r="D94" s="116"/>
      <c r="E94" s="79" t="s">
        <v>28</v>
      </c>
      <c r="F94" s="80" t="s">
        <v>29</v>
      </c>
      <c r="G94" s="80"/>
      <c r="H94" s="80" t="s">
        <v>29</v>
      </c>
      <c r="I94" s="81"/>
      <c r="J94" s="15"/>
      <c r="K94" s="81"/>
      <c r="L94" s="15"/>
      <c r="M94" s="81">
        <v>1</v>
      </c>
      <c r="N94" s="15">
        <v>1</v>
      </c>
      <c r="O94" s="81"/>
      <c r="P94" s="15"/>
      <c r="Q94" s="81"/>
      <c r="R94" s="15"/>
      <c r="S94" s="81"/>
      <c r="T94" s="15"/>
      <c r="U94" s="81"/>
      <c r="V94" s="15"/>
      <c r="W94" s="81"/>
      <c r="X94" s="15"/>
      <c r="Y94" s="81"/>
      <c r="Z94" s="15"/>
      <c r="AA94" s="81"/>
      <c r="AB94" s="15"/>
      <c r="AC94" s="81"/>
      <c r="AD94" s="81"/>
      <c r="AE94" s="81"/>
      <c r="AF94" s="15"/>
      <c r="AG94" s="82" t="s">
        <v>220</v>
      </c>
      <c r="AH94" s="79"/>
    </row>
    <row r="95" spans="1:34" ht="35.25" customHeight="1" x14ac:dyDescent="0.2">
      <c r="A95" s="145"/>
      <c r="B95" s="103" t="s">
        <v>221</v>
      </c>
      <c r="C95" s="20" t="s">
        <v>222</v>
      </c>
      <c r="D95" s="106" t="s">
        <v>27</v>
      </c>
      <c r="E95" s="11" t="s">
        <v>28</v>
      </c>
      <c r="F95" s="12" t="s">
        <v>29</v>
      </c>
      <c r="G95" s="12"/>
      <c r="H95" s="12" t="s">
        <v>29</v>
      </c>
      <c r="I95" s="15"/>
      <c r="J95" s="15"/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93">
        <v>1</v>
      </c>
      <c r="W95" s="15">
        <v>1</v>
      </c>
      <c r="X95" s="93">
        <v>1</v>
      </c>
      <c r="Y95" s="15">
        <v>1</v>
      </c>
      <c r="Z95" s="93">
        <v>1</v>
      </c>
      <c r="AA95" s="15">
        <v>1</v>
      </c>
      <c r="AB95" s="15"/>
      <c r="AC95" s="15">
        <v>1</v>
      </c>
      <c r="AD95" s="15"/>
      <c r="AE95" s="15">
        <v>1</v>
      </c>
      <c r="AF95" s="15"/>
      <c r="AG95" s="16" t="s">
        <v>223</v>
      </c>
      <c r="AH95" s="2"/>
    </row>
    <row r="96" spans="1:34" ht="35.25" customHeight="1" x14ac:dyDescent="0.2">
      <c r="A96" s="145"/>
      <c r="B96" s="104"/>
      <c r="C96" s="20" t="s">
        <v>224</v>
      </c>
      <c r="D96" s="107"/>
      <c r="E96" s="11" t="s">
        <v>28</v>
      </c>
      <c r="F96" s="12" t="s">
        <v>29</v>
      </c>
      <c r="G96" s="12"/>
      <c r="H96" s="12" t="s">
        <v>29</v>
      </c>
      <c r="I96" s="15"/>
      <c r="J96" s="15"/>
      <c r="K96" s="15"/>
      <c r="L96" s="15"/>
      <c r="M96" s="15"/>
      <c r="N96" s="15"/>
      <c r="O96" s="15">
        <v>1</v>
      </c>
      <c r="P96" s="15">
        <v>1</v>
      </c>
      <c r="Q96" s="15"/>
      <c r="R96" s="15"/>
      <c r="S96" s="15"/>
      <c r="T96" s="15"/>
      <c r="U96" s="15"/>
      <c r="V96" s="15"/>
      <c r="W96" s="15">
        <v>1</v>
      </c>
      <c r="X96" s="93">
        <v>1</v>
      </c>
      <c r="Y96" s="15"/>
      <c r="Z96" s="15"/>
      <c r="AA96" s="15"/>
      <c r="AB96" s="15"/>
      <c r="AC96" s="15">
        <v>1</v>
      </c>
      <c r="AD96" s="15"/>
      <c r="AE96" s="15"/>
      <c r="AF96" s="15"/>
      <c r="AG96" s="16" t="s">
        <v>225</v>
      </c>
      <c r="AH96" s="11"/>
    </row>
    <row r="97" spans="1:34" ht="35.25" customHeight="1" x14ac:dyDescent="0.2">
      <c r="A97" s="145"/>
      <c r="B97" s="104"/>
      <c r="C97" s="20" t="s">
        <v>226</v>
      </c>
      <c r="D97" s="107"/>
      <c r="E97" s="11" t="s">
        <v>28</v>
      </c>
      <c r="F97" s="12" t="s">
        <v>29</v>
      </c>
      <c r="G97" s="12"/>
      <c r="H97" s="12" t="s">
        <v>29</v>
      </c>
      <c r="I97" s="15"/>
      <c r="J97" s="15"/>
      <c r="K97" s="15"/>
      <c r="L97" s="15"/>
      <c r="M97" s="15"/>
      <c r="N97" s="15"/>
      <c r="O97" s="15">
        <v>1</v>
      </c>
      <c r="P97" s="15">
        <v>1</v>
      </c>
      <c r="Q97" s="15"/>
      <c r="R97" s="15"/>
      <c r="S97" s="15"/>
      <c r="T97" s="15"/>
      <c r="U97" s="15"/>
      <c r="V97" s="15"/>
      <c r="W97" s="15"/>
      <c r="X97" s="15"/>
      <c r="Y97" s="15">
        <v>1</v>
      </c>
      <c r="Z97" s="93">
        <v>1</v>
      </c>
      <c r="AA97" s="15"/>
      <c r="AB97" s="15"/>
      <c r="AC97" s="15"/>
      <c r="AD97" s="15"/>
      <c r="AE97" s="15"/>
      <c r="AF97" s="15"/>
      <c r="AG97" s="16" t="s">
        <v>227</v>
      </c>
      <c r="AH97" s="11"/>
    </row>
    <row r="98" spans="1:34" ht="35.25" customHeight="1" x14ac:dyDescent="0.2">
      <c r="A98" s="145"/>
      <c r="B98" s="105"/>
      <c r="C98" s="20" t="s">
        <v>228</v>
      </c>
      <c r="D98" s="108"/>
      <c r="E98" s="11" t="s">
        <v>28</v>
      </c>
      <c r="F98" s="12" t="s">
        <v>29</v>
      </c>
      <c r="G98" s="12"/>
      <c r="H98" s="12" t="s">
        <v>29</v>
      </c>
      <c r="I98" s="15"/>
      <c r="J98" s="15"/>
      <c r="K98" s="15"/>
      <c r="L98" s="15"/>
      <c r="M98" s="15"/>
      <c r="N98" s="15"/>
      <c r="O98" s="15"/>
      <c r="P98" s="15"/>
      <c r="Q98" s="15">
        <v>1</v>
      </c>
      <c r="R98" s="15">
        <v>1</v>
      </c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/>
      <c r="AC98" s="15"/>
      <c r="AD98" s="15"/>
      <c r="AE98" s="15"/>
      <c r="AF98" s="15"/>
      <c r="AG98" s="16" t="s">
        <v>229</v>
      </c>
      <c r="AH98" s="11"/>
    </row>
    <row r="99" spans="1:34" s="26" customFormat="1" ht="30" customHeight="1" x14ac:dyDescent="0.2">
      <c r="A99" s="8"/>
      <c r="B99" s="8"/>
      <c r="C99" s="22"/>
      <c r="D99" s="23"/>
      <c r="E99" s="23"/>
      <c r="F99" s="99" t="s">
        <v>230</v>
      </c>
      <c r="G99" s="99"/>
      <c r="H99" s="99"/>
      <c r="I99" s="24">
        <f t="shared" ref="I99:AF99" si="0">SUM(I5:I98)</f>
        <v>5</v>
      </c>
      <c r="J99" s="25">
        <f t="shared" si="0"/>
        <v>5</v>
      </c>
      <c r="K99" s="24">
        <f t="shared" si="0"/>
        <v>24</v>
      </c>
      <c r="L99" s="25">
        <f t="shared" si="0"/>
        <v>24</v>
      </c>
      <c r="M99" s="24">
        <f t="shared" si="0"/>
        <v>30</v>
      </c>
      <c r="N99" s="25">
        <f t="shared" si="0"/>
        <v>30</v>
      </c>
      <c r="O99" s="24">
        <f t="shared" si="0"/>
        <v>26</v>
      </c>
      <c r="P99" s="25">
        <f t="shared" si="0"/>
        <v>26</v>
      </c>
      <c r="Q99" s="24">
        <f t="shared" si="0"/>
        <v>28</v>
      </c>
      <c r="R99" s="25">
        <f t="shared" si="0"/>
        <v>28</v>
      </c>
      <c r="S99" s="24">
        <f t="shared" si="0"/>
        <v>27</v>
      </c>
      <c r="T99" s="25">
        <f t="shared" si="0"/>
        <v>27</v>
      </c>
      <c r="U99" s="24">
        <f t="shared" si="0"/>
        <v>22</v>
      </c>
      <c r="V99" s="25">
        <f t="shared" si="0"/>
        <v>22</v>
      </c>
      <c r="W99" s="24">
        <f t="shared" si="0"/>
        <v>25</v>
      </c>
      <c r="X99" s="25">
        <f t="shared" si="0"/>
        <v>25</v>
      </c>
      <c r="Y99" s="24">
        <f t="shared" si="0"/>
        <v>22</v>
      </c>
      <c r="Z99" s="25">
        <f t="shared" si="0"/>
        <v>22</v>
      </c>
      <c r="AA99" s="24">
        <f t="shared" si="0"/>
        <v>22</v>
      </c>
      <c r="AB99" s="25">
        <f t="shared" si="0"/>
        <v>0</v>
      </c>
      <c r="AC99" s="24">
        <f t="shared" si="0"/>
        <v>28</v>
      </c>
      <c r="AD99" s="25">
        <f t="shared" si="0"/>
        <v>0</v>
      </c>
      <c r="AE99" s="24">
        <f t="shared" si="0"/>
        <v>11</v>
      </c>
      <c r="AF99" s="25">
        <f t="shared" si="0"/>
        <v>0</v>
      </c>
      <c r="AG99" s="118">
        <f>SUM(I99:AF99)</f>
        <v>479</v>
      </c>
      <c r="AH99" s="119"/>
    </row>
    <row r="100" spans="1:34" s="26" customFormat="1" ht="15" customHeight="1" x14ac:dyDescent="0.2">
      <c r="A100" s="8"/>
      <c r="B100" s="8"/>
      <c r="C100" s="22"/>
      <c r="D100" s="23"/>
      <c r="E100" s="23"/>
      <c r="F100" s="23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"/>
    </row>
    <row r="101" spans="1:34" s="26" customFormat="1" ht="47.25" customHeight="1" x14ac:dyDescent="0.2">
      <c r="A101" s="8"/>
      <c r="B101" s="8"/>
      <c r="C101" s="27"/>
      <c r="D101" s="22"/>
      <c r="E101" s="23"/>
      <c r="F101" s="23"/>
      <c r="G101" s="97" t="s">
        <v>231</v>
      </c>
      <c r="H101" s="97"/>
      <c r="I101" s="30">
        <f>+I99/$AG$99</f>
        <v>1.0438413361169102E-2</v>
      </c>
      <c r="J101" s="31">
        <f t="shared" ref="J101:N101" si="1">+J99/$AG$99</f>
        <v>1.0438413361169102E-2</v>
      </c>
      <c r="K101" s="30">
        <f t="shared" si="1"/>
        <v>5.0104384133611693E-2</v>
      </c>
      <c r="L101" s="31">
        <f t="shared" si="1"/>
        <v>5.0104384133611693E-2</v>
      </c>
      <c r="M101" s="30">
        <f t="shared" si="1"/>
        <v>6.2630480167014613E-2</v>
      </c>
      <c r="N101" s="31">
        <f t="shared" si="1"/>
        <v>6.2630480167014613E-2</v>
      </c>
      <c r="O101" s="30">
        <f>+O99/$AG$99</f>
        <v>5.4279749478079335E-2</v>
      </c>
      <c r="P101" s="31">
        <f t="shared" ref="P101:AF101" si="2">+P99/$AG$99</f>
        <v>5.4279749478079335E-2</v>
      </c>
      <c r="Q101" s="30">
        <f t="shared" si="2"/>
        <v>5.845511482254697E-2</v>
      </c>
      <c r="R101" s="31">
        <f t="shared" si="2"/>
        <v>5.845511482254697E-2</v>
      </c>
      <c r="S101" s="30">
        <f t="shared" si="2"/>
        <v>5.6367432150313153E-2</v>
      </c>
      <c r="T101" s="31">
        <f t="shared" si="2"/>
        <v>5.6367432150313153E-2</v>
      </c>
      <c r="U101" s="30">
        <f t="shared" si="2"/>
        <v>4.5929018789144051E-2</v>
      </c>
      <c r="V101" s="31">
        <f t="shared" si="2"/>
        <v>4.5929018789144051E-2</v>
      </c>
      <c r="W101" s="30">
        <f t="shared" si="2"/>
        <v>5.2192066805845511E-2</v>
      </c>
      <c r="X101" s="31">
        <f t="shared" si="2"/>
        <v>5.2192066805845511E-2</v>
      </c>
      <c r="Y101" s="30">
        <f t="shared" si="2"/>
        <v>4.5929018789144051E-2</v>
      </c>
      <c r="Z101" s="31">
        <f t="shared" si="2"/>
        <v>4.5929018789144051E-2</v>
      </c>
      <c r="AA101" s="30">
        <f t="shared" si="2"/>
        <v>4.5929018789144051E-2</v>
      </c>
      <c r="AB101" s="31">
        <f t="shared" si="2"/>
        <v>0</v>
      </c>
      <c r="AC101" s="30">
        <f t="shared" si="2"/>
        <v>5.845511482254697E-2</v>
      </c>
      <c r="AD101" s="31">
        <f t="shared" si="2"/>
        <v>0</v>
      </c>
      <c r="AE101" s="30">
        <f t="shared" si="2"/>
        <v>2.2964509394572025E-2</v>
      </c>
      <c r="AF101" s="31">
        <f t="shared" si="2"/>
        <v>0</v>
      </c>
      <c r="AG101" s="32"/>
      <c r="AH101" s="1"/>
    </row>
    <row r="102" spans="1:34" ht="47.25" customHeight="1" x14ac:dyDescent="0.2">
      <c r="C102" s="22"/>
      <c r="D102" s="22"/>
      <c r="E102" s="22"/>
      <c r="F102" s="23"/>
      <c r="G102" s="97" t="s">
        <v>232</v>
      </c>
      <c r="H102" s="97"/>
      <c r="I102" s="33">
        <f>+I101</f>
        <v>1.0438413361169102E-2</v>
      </c>
      <c r="J102" s="34">
        <f>+J101</f>
        <v>1.0438413361169102E-2</v>
      </c>
      <c r="K102" s="33">
        <f>+K101+I101</f>
        <v>6.0542797494780795E-2</v>
      </c>
      <c r="L102" s="34">
        <f>+L101+J101</f>
        <v>6.0542797494780795E-2</v>
      </c>
      <c r="M102" s="33">
        <f>+M101+K101+I101</f>
        <v>0.12317327766179541</v>
      </c>
      <c r="N102" s="34">
        <f>+N101+L101+J101</f>
        <v>0.12317327766179541</v>
      </c>
      <c r="O102" s="33">
        <f>I101+O101+M101+K101</f>
        <v>0.17745302713987476</v>
      </c>
      <c r="P102" s="34">
        <f>+J101+P101+N101+L101</f>
        <v>0.17745302713987476</v>
      </c>
      <c r="Q102" s="33">
        <f>I101+K101+Q101+O101+M101</f>
        <v>0.23590814196242171</v>
      </c>
      <c r="R102" s="34">
        <f>+J101+L101+R101+P101+N101</f>
        <v>0.23590814196242171</v>
      </c>
      <c r="S102" s="33">
        <f>I101+K101+M101+S101+Q101+O101</f>
        <v>0.29227557411273486</v>
      </c>
      <c r="T102" s="34">
        <f>+L101+N101+T101+R101+P101+J101</f>
        <v>0.29227557411273486</v>
      </c>
      <c r="U102" s="33">
        <f>I101+K101+M101+O101+U101+S101+Q101</f>
        <v>0.33820459290187888</v>
      </c>
      <c r="V102" s="34">
        <f>+J101+L101+N101+P101+V101+T101+R101</f>
        <v>0.33820459290187888</v>
      </c>
      <c r="W102" s="33">
        <f>I101+K101+M101+O101+Q101+W101+U101+S101</f>
        <v>0.39039665970772447</v>
      </c>
      <c r="X102" s="34">
        <f>+J101+L101+N101+P101+R101+X101+V101+T101</f>
        <v>0.39039665970772447</v>
      </c>
      <c r="Y102" s="33">
        <f>I101+K101+M101+O101+Q101+S101+Y101+W101+U101</f>
        <v>0.43632567849686849</v>
      </c>
      <c r="Z102" s="34">
        <f>+L101+N101+P101+R101+T101+Z101+X101+V101+J101</f>
        <v>0.43632567849686854</v>
      </c>
      <c r="AA102" s="33">
        <f>I101+K101+M101+O101+Q101+S101+U101+AA101+Y101+W101</f>
        <v>0.48225469728601256</v>
      </c>
      <c r="AB102" s="34">
        <f>+N101+P101+R101+T101+V101+AB101+Z101+X101+L101+J101</f>
        <v>0.43632567849686843</v>
      </c>
      <c r="AC102" s="33">
        <f>I101+K101+M101+O101+Q101+S101+U101+W101+AC101+AA101+Y101</f>
        <v>0.54070981210855951</v>
      </c>
      <c r="AD102" s="34">
        <f>+P101+R101+T101+V101+X101+AD101+AB101+Z101+N101+L101+J101</f>
        <v>0.43632567849686843</v>
      </c>
      <c r="AE102" s="33">
        <f>I101+K101+M101+O101+Q101+S101+U101+W101+Y101+AE101+AC101+AA101</f>
        <v>0.56367432150313146</v>
      </c>
      <c r="AF102" s="34">
        <f>+R101+T101+V101+X101+Z101+AF101+AD101+AB101+P101+N101+L101+J101</f>
        <v>0.43632567849686843</v>
      </c>
      <c r="AG102" s="32"/>
      <c r="AH102" s="1"/>
    </row>
    <row r="103" spans="1:34" ht="47.25" customHeight="1" x14ac:dyDescent="0.2">
      <c r="D103" s="23"/>
      <c r="E103" s="35"/>
      <c r="F103" s="36"/>
      <c r="G103" s="97" t="s">
        <v>233</v>
      </c>
      <c r="H103" s="97"/>
      <c r="I103" s="37"/>
      <c r="J103" s="38">
        <f>+J101/I101</f>
        <v>1</v>
      </c>
      <c r="K103" s="37"/>
      <c r="L103" s="38">
        <f>+L101/K101</f>
        <v>1</v>
      </c>
      <c r="M103" s="37"/>
      <c r="N103" s="38">
        <f>+N101/M101</f>
        <v>1</v>
      </c>
      <c r="O103" s="37"/>
      <c r="P103" s="38">
        <f>+P101/O101</f>
        <v>1</v>
      </c>
      <c r="Q103" s="37"/>
      <c r="R103" s="38">
        <f t="shared" ref="R103:Z103" si="3">+R101/Q101</f>
        <v>1</v>
      </c>
      <c r="S103" s="37"/>
      <c r="T103" s="38">
        <f t="shared" si="3"/>
        <v>1</v>
      </c>
      <c r="U103" s="37"/>
      <c r="V103" s="38">
        <f t="shared" si="3"/>
        <v>1</v>
      </c>
      <c r="W103" s="37"/>
      <c r="X103" s="38">
        <f t="shared" si="3"/>
        <v>1</v>
      </c>
      <c r="Y103" s="37"/>
      <c r="Z103" s="38">
        <f t="shared" si="3"/>
        <v>1</v>
      </c>
      <c r="AA103" s="39"/>
      <c r="AB103" s="38">
        <f>+AB101/AA101</f>
        <v>0</v>
      </c>
      <c r="AC103" s="39"/>
      <c r="AD103" s="38">
        <f>+AD101/AC101</f>
        <v>0</v>
      </c>
      <c r="AE103" s="39"/>
      <c r="AF103" s="38">
        <f>+AF101/AE101</f>
        <v>0</v>
      </c>
      <c r="AG103" s="40"/>
      <c r="AH103" s="1"/>
    </row>
    <row r="104" spans="1:34" ht="47.25" customHeight="1" x14ac:dyDescent="0.2">
      <c r="D104" s="23"/>
      <c r="E104" s="23"/>
      <c r="F104" s="23"/>
      <c r="G104" s="97" t="s">
        <v>234</v>
      </c>
      <c r="H104" s="97"/>
      <c r="I104" s="41"/>
      <c r="J104" s="38">
        <f>+J102/I102</f>
        <v>1</v>
      </c>
      <c r="K104" s="41"/>
      <c r="L104" s="38">
        <f>+L102/K102</f>
        <v>1</v>
      </c>
      <c r="M104" s="41"/>
      <c r="N104" s="42">
        <f>+N102/M102</f>
        <v>1</v>
      </c>
      <c r="O104" s="41"/>
      <c r="P104" s="38">
        <f>+P102/O102</f>
        <v>1</v>
      </c>
      <c r="Q104" s="41"/>
      <c r="R104" s="38">
        <f>+R102/Q102</f>
        <v>1</v>
      </c>
      <c r="S104" s="41"/>
      <c r="T104" s="38">
        <f>+T102/S102</f>
        <v>1</v>
      </c>
      <c r="U104" s="41"/>
      <c r="V104" s="38">
        <f>+V102/U102</f>
        <v>1</v>
      </c>
      <c r="W104" s="41"/>
      <c r="X104" s="38">
        <f>+X102/W102</f>
        <v>1</v>
      </c>
      <c r="Y104" s="41"/>
      <c r="Z104" s="38">
        <f>+Z102/Y102</f>
        <v>1.0000000000000002</v>
      </c>
      <c r="AA104" s="41"/>
      <c r="AB104" s="38">
        <f>+AB102/AA102</f>
        <v>0.90476190476190466</v>
      </c>
      <c r="AC104" s="41"/>
      <c r="AD104" s="38">
        <f>+AD102/AC102</f>
        <v>0.80694980694980689</v>
      </c>
      <c r="AE104" s="41"/>
      <c r="AF104" s="38">
        <f>+AF102/AE102</f>
        <v>0.77407407407407414</v>
      </c>
      <c r="AG104" s="32"/>
      <c r="AH104" s="1"/>
    </row>
    <row r="105" spans="1:34" ht="30" customHeight="1" x14ac:dyDescent="0.2">
      <c r="D105" s="23"/>
      <c r="E105" s="23"/>
      <c r="F105" s="23"/>
      <c r="G105" s="28"/>
      <c r="H105" s="28"/>
      <c r="I105" s="41"/>
      <c r="J105" s="47"/>
      <c r="K105" s="41"/>
      <c r="L105" s="47"/>
      <c r="M105" s="41"/>
      <c r="N105" s="48"/>
      <c r="O105" s="41"/>
      <c r="P105" s="47"/>
      <c r="Q105" s="41"/>
      <c r="R105" s="47"/>
      <c r="S105" s="41"/>
      <c r="T105" s="47"/>
      <c r="U105" s="41"/>
      <c r="V105" s="47"/>
      <c r="W105" s="41"/>
      <c r="X105" s="47"/>
      <c r="Y105" s="41"/>
      <c r="Z105" s="47"/>
      <c r="AA105" s="41"/>
      <c r="AB105" s="47"/>
      <c r="AC105" s="41"/>
      <c r="AD105" s="47"/>
      <c r="AE105" s="41"/>
      <c r="AF105" s="47"/>
      <c r="AG105" s="32"/>
      <c r="AH105" s="1"/>
    </row>
    <row r="106" spans="1:34" ht="30" customHeight="1" x14ac:dyDescent="0.2">
      <c r="D106" s="23"/>
      <c r="E106" s="23"/>
      <c r="F106" s="23"/>
      <c r="G106" s="28"/>
      <c r="H106" s="28"/>
      <c r="I106" s="41"/>
      <c r="J106" s="47"/>
      <c r="K106" s="41"/>
      <c r="L106" s="47"/>
      <c r="M106" s="41"/>
      <c r="N106" s="48" t="s">
        <v>235</v>
      </c>
      <c r="O106" s="41"/>
      <c r="P106" s="47"/>
      <c r="Q106" s="41"/>
      <c r="R106" s="47"/>
      <c r="S106" s="41"/>
      <c r="T106" s="47"/>
      <c r="U106" s="41"/>
      <c r="V106" s="47"/>
      <c r="W106" s="41"/>
      <c r="X106" s="47"/>
      <c r="Y106" s="41"/>
      <c r="Z106" s="47"/>
      <c r="AA106" s="41"/>
      <c r="AB106" s="47"/>
      <c r="AC106" s="41"/>
      <c r="AD106" s="47"/>
      <c r="AE106" s="41"/>
      <c r="AF106" s="47"/>
      <c r="AG106" s="32"/>
      <c r="AH106" s="1"/>
    </row>
    <row r="107" spans="1:34" ht="30" customHeight="1" x14ac:dyDescent="0.2">
      <c r="D107" s="23"/>
      <c r="E107" s="23"/>
      <c r="F107" s="23"/>
      <c r="G107" s="28"/>
      <c r="H107" s="28"/>
      <c r="I107" s="41"/>
      <c r="J107" s="47"/>
      <c r="K107" s="41"/>
      <c r="L107" s="47"/>
      <c r="M107" s="41"/>
      <c r="N107" s="48"/>
      <c r="O107" s="41"/>
      <c r="P107" s="47"/>
      <c r="Q107" s="41"/>
      <c r="R107" s="47"/>
      <c r="S107" s="41"/>
      <c r="T107" s="47"/>
      <c r="U107" s="41"/>
      <c r="V107" s="47"/>
      <c r="W107" s="41"/>
      <c r="X107" s="47"/>
      <c r="Y107" s="41"/>
      <c r="Z107" s="47"/>
      <c r="AA107" s="41"/>
      <c r="AB107" s="47"/>
      <c r="AC107" s="41"/>
      <c r="AD107" s="47"/>
      <c r="AE107" s="41"/>
      <c r="AF107" s="47"/>
      <c r="AG107" s="32"/>
      <c r="AH107" s="1"/>
    </row>
    <row r="108" spans="1:34" ht="42" customHeight="1" x14ac:dyDescent="0.2">
      <c r="D108" s="23"/>
      <c r="E108" s="23"/>
      <c r="F108" s="23"/>
      <c r="G108" s="23"/>
      <c r="H108" s="23"/>
      <c r="I108" s="41"/>
      <c r="K108" s="41"/>
      <c r="M108" s="41"/>
      <c r="O108" s="41"/>
      <c r="Q108" s="41"/>
      <c r="S108" s="41"/>
      <c r="U108" s="41"/>
      <c r="W108" s="41"/>
      <c r="Y108" s="41"/>
      <c r="AA108" s="41"/>
      <c r="AC108" s="41"/>
      <c r="AE108" s="41"/>
      <c r="AG108" s="32"/>
      <c r="AH108" s="1"/>
    </row>
    <row r="109" spans="1:34" ht="69.75" customHeight="1" x14ac:dyDescent="0.2">
      <c r="C109" s="112" t="s">
        <v>236</v>
      </c>
      <c r="D109" s="112"/>
      <c r="E109" s="43"/>
      <c r="F109" s="112" t="s">
        <v>237</v>
      </c>
      <c r="G109" s="112"/>
      <c r="H109" s="112"/>
      <c r="I109" s="112"/>
      <c r="J109" s="112"/>
      <c r="K109" s="112"/>
      <c r="L109" s="112"/>
      <c r="M109" s="112"/>
      <c r="N109" s="112"/>
      <c r="O109" s="41"/>
      <c r="P109" s="112" t="s">
        <v>238</v>
      </c>
      <c r="Q109" s="112"/>
      <c r="R109" s="112"/>
      <c r="S109" s="112"/>
      <c r="T109" s="112"/>
      <c r="U109" s="112"/>
      <c r="V109" s="112"/>
      <c r="W109" s="112"/>
      <c r="X109" s="112"/>
      <c r="Y109" s="112"/>
      <c r="Z109" s="47"/>
      <c r="AA109" s="112" t="s">
        <v>239</v>
      </c>
      <c r="AB109" s="112"/>
      <c r="AC109" s="112"/>
      <c r="AD109" s="112"/>
      <c r="AE109" s="112"/>
      <c r="AF109" s="112"/>
      <c r="AG109" s="112"/>
      <c r="AH109" s="1"/>
    </row>
    <row r="110" spans="1:34" ht="42" customHeight="1" x14ac:dyDescent="0.2">
      <c r="D110" s="23"/>
      <c r="E110" s="23"/>
      <c r="F110" s="27"/>
      <c r="G110" s="27"/>
      <c r="H110" s="27"/>
      <c r="I110" s="23"/>
      <c r="J110" s="23"/>
      <c r="K110" s="23"/>
      <c r="L110" s="23"/>
      <c r="M110" s="23"/>
      <c r="N110" s="23"/>
      <c r="O110" s="41"/>
      <c r="P110" s="23"/>
      <c r="Q110" s="41"/>
      <c r="S110" s="41"/>
      <c r="U110" s="41"/>
      <c r="W110" s="41"/>
      <c r="Y110" s="41"/>
      <c r="Z110" s="47"/>
      <c r="AA110" s="41"/>
      <c r="AC110" s="41"/>
      <c r="AE110" s="41"/>
      <c r="AG110" s="32"/>
      <c r="AH110" s="1"/>
    </row>
    <row r="111" spans="1:34" ht="27" customHeight="1" x14ac:dyDescent="0.2">
      <c r="D111" s="23"/>
      <c r="E111" s="23"/>
      <c r="F111" s="23"/>
      <c r="G111" s="23"/>
      <c r="H111" s="23"/>
      <c r="I111" s="41"/>
      <c r="K111" s="41"/>
      <c r="M111" s="41"/>
      <c r="O111" s="41"/>
      <c r="Q111" s="41"/>
      <c r="S111" s="41"/>
      <c r="U111" s="41"/>
      <c r="W111" s="41"/>
      <c r="Y111" s="41"/>
      <c r="AA111" s="41"/>
      <c r="AC111" s="41"/>
      <c r="AE111" s="41"/>
      <c r="AG111" s="32"/>
      <c r="AH111" s="1"/>
    </row>
    <row r="112" spans="1:34" x14ac:dyDescent="0.2">
      <c r="D112" s="23"/>
      <c r="E112" s="23"/>
      <c r="F112" s="23"/>
      <c r="G112" s="23"/>
      <c r="H112" s="23"/>
      <c r="I112" s="41"/>
      <c r="K112" s="41"/>
      <c r="M112" s="41"/>
      <c r="O112" s="41"/>
      <c r="Q112" s="41"/>
      <c r="S112" s="41"/>
      <c r="U112" s="41"/>
      <c r="W112" s="41"/>
      <c r="Y112" s="41"/>
      <c r="AA112" s="41"/>
      <c r="AC112" s="41"/>
      <c r="AE112" s="41"/>
      <c r="AG112" s="32"/>
      <c r="AH112" s="1"/>
    </row>
    <row r="113" spans="3:34" ht="41.25" customHeight="1" x14ac:dyDescent="0.2">
      <c r="D113" s="23"/>
      <c r="E113" s="23"/>
      <c r="F113" s="23"/>
      <c r="G113" s="23"/>
      <c r="H113" s="23"/>
      <c r="I113" s="41"/>
      <c r="K113" s="41"/>
      <c r="M113" s="41"/>
      <c r="O113" s="41"/>
      <c r="Q113" s="41"/>
      <c r="S113" s="41"/>
      <c r="U113" s="41"/>
      <c r="W113" s="41"/>
      <c r="Y113" s="41"/>
      <c r="AA113" s="41"/>
      <c r="AC113" s="41"/>
      <c r="AE113" s="41"/>
      <c r="AG113" s="32"/>
      <c r="AH113" s="1"/>
    </row>
    <row r="114" spans="3:34" ht="46.5" customHeight="1" x14ac:dyDescent="0.2">
      <c r="D114" s="23"/>
      <c r="E114" s="23"/>
      <c r="F114" s="23"/>
      <c r="G114" s="23"/>
      <c r="H114" s="23"/>
      <c r="I114" s="41"/>
      <c r="K114" s="41"/>
      <c r="M114" s="41"/>
      <c r="O114" s="41"/>
      <c r="Q114" s="41"/>
      <c r="S114" s="41"/>
      <c r="U114" s="41"/>
      <c r="W114" s="41"/>
      <c r="Y114" s="41"/>
      <c r="AA114" s="41"/>
      <c r="AC114" s="41"/>
      <c r="AE114" s="41"/>
      <c r="AG114" s="32"/>
      <c r="AH114" s="1"/>
    </row>
    <row r="115" spans="3:34" ht="34.5" customHeight="1" x14ac:dyDescent="0.2">
      <c r="D115" s="43"/>
      <c r="E115" s="23"/>
      <c r="F115" s="23"/>
      <c r="G115" s="23"/>
      <c r="H115" s="23"/>
      <c r="I115" s="41"/>
      <c r="K115" s="41"/>
      <c r="M115" s="41"/>
      <c r="O115" s="41"/>
      <c r="Q115" s="41"/>
      <c r="S115" s="41"/>
      <c r="U115" s="41"/>
      <c r="W115" s="41"/>
      <c r="Y115" s="41"/>
      <c r="AA115" s="41"/>
      <c r="AC115" s="41"/>
      <c r="AE115" s="41"/>
      <c r="AG115" s="32"/>
      <c r="AH115" s="1"/>
    </row>
    <row r="116" spans="3:34" ht="32.25" customHeight="1" x14ac:dyDescent="0.2">
      <c r="C116" s="43"/>
      <c r="D116" s="23"/>
      <c r="E116" s="43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"/>
    </row>
    <row r="117" spans="3:34" ht="43.5" customHeight="1" x14ac:dyDescent="0.2">
      <c r="D117" s="23"/>
      <c r="E117" s="23"/>
      <c r="F117" s="23"/>
      <c r="G117" s="23"/>
      <c r="H117" s="23"/>
      <c r="I117" s="41"/>
      <c r="K117" s="41"/>
      <c r="M117" s="41"/>
      <c r="O117" s="41"/>
      <c r="Q117" s="41"/>
      <c r="S117" s="41"/>
      <c r="U117" s="41"/>
      <c r="W117" s="41"/>
      <c r="Y117" s="41"/>
      <c r="AA117" s="41"/>
      <c r="AC117" s="41"/>
      <c r="AE117" s="41"/>
      <c r="AG117" s="32"/>
      <c r="AH117" s="1"/>
    </row>
    <row r="118" spans="3:34" ht="27.75" customHeight="1" x14ac:dyDescent="0.2">
      <c r="D118" s="23"/>
      <c r="E118" s="23"/>
      <c r="F118" s="23"/>
      <c r="G118" s="23"/>
      <c r="H118" s="23"/>
      <c r="I118" s="41"/>
      <c r="K118" s="41"/>
      <c r="M118" s="41"/>
      <c r="O118" s="41"/>
      <c r="Q118" s="41"/>
      <c r="S118" s="41"/>
      <c r="U118" s="41"/>
      <c r="W118" s="41"/>
      <c r="Y118" s="41"/>
      <c r="AA118" s="41"/>
      <c r="AC118" s="41"/>
      <c r="AE118" s="41"/>
      <c r="AG118" s="32"/>
      <c r="AH118" s="1"/>
    </row>
    <row r="119" spans="3:34" ht="27.75" customHeight="1" x14ac:dyDescent="0.2">
      <c r="D119" s="23"/>
      <c r="E119" s="23"/>
      <c r="F119" s="23"/>
      <c r="G119" s="23"/>
      <c r="H119" s="23"/>
      <c r="I119" s="41"/>
      <c r="K119" s="41"/>
      <c r="M119" s="41"/>
      <c r="O119" s="41"/>
      <c r="Q119" s="41"/>
      <c r="S119" s="41"/>
      <c r="U119" s="41"/>
      <c r="W119" s="41"/>
      <c r="Y119" s="41"/>
      <c r="AA119" s="41"/>
      <c r="AC119" s="41"/>
      <c r="AE119" s="41"/>
      <c r="AG119" s="32"/>
      <c r="AH119" s="1"/>
    </row>
    <row r="120" spans="3:34" x14ac:dyDescent="0.2">
      <c r="D120" s="23"/>
      <c r="E120" s="23"/>
      <c r="F120" s="23"/>
      <c r="G120" s="23"/>
      <c r="H120" s="23"/>
      <c r="I120" s="41"/>
      <c r="K120" s="41"/>
      <c r="M120" s="41"/>
      <c r="O120" s="41"/>
      <c r="Q120" s="41"/>
      <c r="S120" s="41"/>
      <c r="U120" s="41"/>
      <c r="W120" s="41"/>
      <c r="Y120" s="41"/>
      <c r="AA120" s="41"/>
      <c r="AC120" s="41"/>
      <c r="AE120" s="41"/>
      <c r="AG120" s="32"/>
      <c r="AH120" s="1"/>
    </row>
    <row r="121" spans="3:34" ht="21.75" customHeight="1" x14ac:dyDescent="0.2">
      <c r="D121" s="23"/>
      <c r="E121" s="23"/>
      <c r="F121" s="23"/>
      <c r="G121" s="23"/>
      <c r="H121" s="23"/>
      <c r="I121" s="41"/>
      <c r="K121" s="41"/>
      <c r="M121" s="41"/>
      <c r="O121" s="41"/>
      <c r="Q121" s="41"/>
      <c r="S121" s="41"/>
      <c r="U121" s="41"/>
      <c r="W121" s="41"/>
      <c r="Y121" s="41"/>
      <c r="AA121" s="41"/>
      <c r="AC121" s="41"/>
      <c r="AE121" s="41"/>
      <c r="AG121" s="32"/>
      <c r="AH121" s="1"/>
    </row>
    <row r="122" spans="3:34" x14ac:dyDescent="0.2">
      <c r="D122" s="23"/>
      <c r="E122" s="23"/>
      <c r="F122" s="23"/>
      <c r="G122" s="23"/>
      <c r="H122" s="23"/>
      <c r="I122" s="41"/>
      <c r="K122" s="41"/>
      <c r="M122" s="41"/>
      <c r="O122" s="41"/>
      <c r="Q122" s="41"/>
      <c r="S122" s="41"/>
      <c r="U122" s="41"/>
      <c r="W122" s="41"/>
      <c r="Y122" s="41"/>
      <c r="AA122" s="41"/>
      <c r="AC122" s="41"/>
      <c r="AE122" s="41"/>
      <c r="AG122" s="32"/>
      <c r="AH122" s="1"/>
    </row>
    <row r="123" spans="3:34" x14ac:dyDescent="0.2">
      <c r="D123" s="23"/>
      <c r="E123" s="23"/>
      <c r="F123" s="23"/>
      <c r="G123" s="23"/>
      <c r="H123" s="23"/>
      <c r="I123" s="41"/>
      <c r="K123" s="41"/>
      <c r="M123" s="41"/>
      <c r="O123" s="41"/>
      <c r="Q123" s="41"/>
      <c r="S123" s="41"/>
      <c r="U123" s="41"/>
      <c r="W123" s="41"/>
      <c r="Y123" s="41"/>
      <c r="AA123" s="41"/>
      <c r="AC123" s="41"/>
      <c r="AE123" s="41"/>
      <c r="AG123" s="32"/>
      <c r="AH123" s="1"/>
    </row>
    <row r="124" spans="3:34" x14ac:dyDescent="0.2">
      <c r="D124" s="23"/>
      <c r="E124" s="23"/>
      <c r="F124" s="23"/>
      <c r="G124" s="23"/>
      <c r="H124" s="23"/>
      <c r="I124" s="41"/>
      <c r="K124" s="41"/>
      <c r="M124" s="41"/>
      <c r="O124" s="41"/>
      <c r="Q124" s="41"/>
      <c r="S124" s="41"/>
      <c r="U124" s="41"/>
      <c r="W124" s="41"/>
      <c r="Y124" s="41"/>
      <c r="AA124" s="41"/>
      <c r="AC124" s="41"/>
      <c r="AE124" s="41"/>
      <c r="AG124" s="32"/>
      <c r="AH124" s="1"/>
    </row>
    <row r="125" spans="3:34" x14ac:dyDescent="0.2">
      <c r="D125" s="23"/>
      <c r="E125" s="23"/>
      <c r="F125" s="23"/>
      <c r="G125" s="23"/>
      <c r="H125" s="23"/>
      <c r="I125" s="41"/>
      <c r="K125" s="41"/>
      <c r="M125" s="41"/>
      <c r="O125" s="41"/>
      <c r="Q125" s="41"/>
      <c r="S125" s="41"/>
      <c r="U125" s="41"/>
      <c r="W125" s="41"/>
      <c r="Y125" s="41"/>
      <c r="AA125" s="41"/>
      <c r="AC125" s="41"/>
      <c r="AE125" s="41"/>
      <c r="AG125" s="32"/>
      <c r="AH125" s="1"/>
    </row>
    <row r="126" spans="3:34" ht="153" customHeight="1" x14ac:dyDescent="0.2">
      <c r="D126" s="23"/>
      <c r="E126" s="23"/>
      <c r="F126" s="23"/>
      <c r="G126" s="23"/>
      <c r="H126" s="23"/>
      <c r="I126" s="41"/>
      <c r="K126" s="41"/>
      <c r="M126" s="41"/>
      <c r="O126" s="41"/>
      <c r="Q126" s="41"/>
      <c r="S126" s="41"/>
      <c r="U126" s="41"/>
      <c r="W126" s="41"/>
      <c r="Y126" s="41"/>
      <c r="AA126" s="41"/>
      <c r="AC126" s="41"/>
      <c r="AE126" s="41"/>
      <c r="AG126" s="32"/>
      <c r="AH126" s="1"/>
    </row>
    <row r="127" spans="3:34" x14ac:dyDescent="0.2">
      <c r="D127" s="23"/>
      <c r="E127" s="23"/>
      <c r="F127" s="23"/>
      <c r="G127" s="23"/>
      <c r="H127" s="23"/>
      <c r="I127" s="41"/>
      <c r="K127" s="41"/>
      <c r="M127" s="41"/>
      <c r="O127" s="41"/>
      <c r="Q127" s="41"/>
      <c r="S127" s="41"/>
      <c r="U127" s="41"/>
      <c r="W127" s="41"/>
      <c r="Y127" s="41"/>
      <c r="AA127" s="41"/>
      <c r="AC127" s="41"/>
      <c r="AE127" s="41"/>
      <c r="AG127" s="32"/>
      <c r="AH127" s="1"/>
    </row>
    <row r="128" spans="3:34" x14ac:dyDescent="0.2">
      <c r="D128" s="23"/>
      <c r="E128" s="23"/>
      <c r="F128" s="23"/>
      <c r="G128" s="23"/>
      <c r="H128" s="23"/>
      <c r="I128" s="41"/>
      <c r="K128" s="41"/>
      <c r="M128" s="41"/>
      <c r="O128" s="41"/>
      <c r="Q128" s="41"/>
      <c r="S128" s="41"/>
      <c r="U128" s="41"/>
      <c r="W128" s="41"/>
      <c r="Y128" s="41"/>
      <c r="AA128" s="41"/>
      <c r="AC128" s="41"/>
      <c r="AE128" s="41"/>
      <c r="AG128" s="32"/>
      <c r="AH128" s="1"/>
    </row>
    <row r="129" spans="4:34" x14ac:dyDescent="0.2">
      <c r="D129" s="23"/>
      <c r="E129" s="23"/>
      <c r="F129" s="23"/>
      <c r="G129" s="23"/>
      <c r="H129" s="23"/>
      <c r="I129" s="41"/>
      <c r="K129" s="41"/>
      <c r="M129" s="41"/>
      <c r="O129" s="41"/>
      <c r="Q129" s="41"/>
      <c r="S129" s="41"/>
      <c r="U129" s="41"/>
      <c r="W129" s="41"/>
      <c r="Y129" s="41"/>
      <c r="AA129" s="41"/>
      <c r="AC129" s="41"/>
      <c r="AE129" s="41"/>
      <c r="AG129" s="32"/>
      <c r="AH129" s="1"/>
    </row>
    <row r="130" spans="4:34" x14ac:dyDescent="0.2">
      <c r="D130" s="23"/>
      <c r="E130" s="23"/>
      <c r="F130" s="23"/>
      <c r="G130" s="23"/>
      <c r="H130" s="23"/>
      <c r="I130" s="41"/>
      <c r="K130" s="41"/>
      <c r="M130" s="41"/>
      <c r="O130" s="41"/>
      <c r="Q130" s="41"/>
      <c r="S130" s="41"/>
      <c r="U130" s="41"/>
      <c r="W130" s="41"/>
      <c r="Y130" s="41"/>
      <c r="AA130" s="41"/>
      <c r="AC130" s="41"/>
      <c r="AE130" s="41"/>
      <c r="AG130" s="32"/>
      <c r="AH130" s="1"/>
    </row>
    <row r="131" spans="4:34" x14ac:dyDescent="0.2">
      <c r="D131" s="23"/>
      <c r="E131" s="23"/>
      <c r="F131" s="23"/>
      <c r="G131" s="23"/>
      <c r="H131" s="23"/>
      <c r="I131" s="41"/>
      <c r="K131" s="41"/>
      <c r="M131" s="41"/>
      <c r="O131" s="41"/>
      <c r="Q131" s="41"/>
      <c r="S131" s="41"/>
      <c r="U131" s="41"/>
      <c r="W131" s="41"/>
      <c r="Y131" s="41"/>
      <c r="AA131" s="41"/>
      <c r="AC131" s="41"/>
      <c r="AE131" s="41"/>
      <c r="AG131" s="32"/>
      <c r="AH131" s="1"/>
    </row>
    <row r="132" spans="4:34" x14ac:dyDescent="0.2">
      <c r="D132" s="23"/>
      <c r="E132" s="23"/>
      <c r="F132" s="23"/>
      <c r="G132" s="23"/>
      <c r="H132" s="23"/>
      <c r="I132" s="41"/>
      <c r="K132" s="41"/>
      <c r="M132" s="41"/>
      <c r="O132" s="41"/>
      <c r="Q132" s="41"/>
      <c r="S132" s="41"/>
      <c r="U132" s="41"/>
      <c r="W132" s="41"/>
      <c r="Y132" s="41"/>
      <c r="AA132" s="41"/>
      <c r="AC132" s="41"/>
      <c r="AE132" s="41"/>
      <c r="AG132" s="32"/>
      <c r="AH132" s="1"/>
    </row>
    <row r="133" spans="4:34" x14ac:dyDescent="0.2">
      <c r="D133" s="23"/>
      <c r="E133" s="23"/>
      <c r="F133" s="23"/>
      <c r="G133" s="23"/>
      <c r="H133" s="23"/>
      <c r="I133" s="41"/>
      <c r="K133" s="41"/>
      <c r="M133" s="41"/>
      <c r="O133" s="41"/>
      <c r="Q133" s="41"/>
      <c r="S133" s="41"/>
      <c r="U133" s="41"/>
      <c r="W133" s="41"/>
      <c r="Y133" s="41"/>
      <c r="AA133" s="41"/>
      <c r="AC133" s="41"/>
      <c r="AE133" s="41"/>
      <c r="AG133" s="32"/>
      <c r="AH133" s="1"/>
    </row>
    <row r="134" spans="4:34" x14ac:dyDescent="0.2">
      <c r="D134" s="23"/>
      <c r="E134" s="23"/>
      <c r="F134" s="23"/>
      <c r="G134" s="23"/>
      <c r="H134" s="23"/>
      <c r="I134" s="41"/>
      <c r="K134" s="41"/>
      <c r="M134" s="41"/>
      <c r="O134" s="41"/>
      <c r="Q134" s="41"/>
      <c r="S134" s="41"/>
      <c r="U134" s="41"/>
      <c r="W134" s="41"/>
      <c r="Y134" s="41"/>
      <c r="AA134" s="41"/>
      <c r="AC134" s="41"/>
      <c r="AE134" s="41"/>
      <c r="AG134" s="32"/>
      <c r="AH134" s="1"/>
    </row>
    <row r="135" spans="4:34" x14ac:dyDescent="0.2">
      <c r="D135" s="23"/>
      <c r="E135" s="23"/>
      <c r="F135" s="23"/>
      <c r="G135" s="23"/>
      <c r="H135" s="23"/>
      <c r="I135" s="41"/>
      <c r="K135" s="41"/>
      <c r="M135" s="41"/>
      <c r="O135" s="41"/>
      <c r="Q135" s="41"/>
      <c r="S135" s="41"/>
      <c r="U135" s="41"/>
      <c r="W135" s="41"/>
      <c r="Y135" s="41"/>
      <c r="AA135" s="41"/>
      <c r="AC135" s="41"/>
      <c r="AE135" s="41"/>
      <c r="AG135" s="32"/>
      <c r="AH135" s="1"/>
    </row>
    <row r="136" spans="4:34" x14ac:dyDescent="0.2">
      <c r="D136" s="23"/>
      <c r="E136" s="23"/>
      <c r="F136" s="23"/>
      <c r="G136" s="23"/>
      <c r="H136" s="23"/>
      <c r="I136" s="41"/>
      <c r="K136" s="41"/>
      <c r="M136" s="41"/>
      <c r="O136" s="41"/>
      <c r="Q136" s="41"/>
      <c r="S136" s="41"/>
      <c r="U136" s="41"/>
      <c r="W136" s="41"/>
      <c r="Y136" s="41"/>
      <c r="AA136" s="41"/>
      <c r="AC136" s="41"/>
      <c r="AE136" s="41"/>
      <c r="AG136" s="32"/>
      <c r="AH136" s="1"/>
    </row>
    <row r="137" spans="4:34" x14ac:dyDescent="0.2">
      <c r="D137" s="23"/>
      <c r="E137" s="23"/>
      <c r="F137" s="23"/>
      <c r="G137" s="23"/>
      <c r="H137" s="23"/>
      <c r="I137" s="41"/>
      <c r="K137" s="41"/>
      <c r="M137" s="41"/>
      <c r="O137" s="41"/>
      <c r="Q137" s="41"/>
      <c r="S137" s="41"/>
      <c r="U137" s="41"/>
      <c r="W137" s="41"/>
      <c r="Y137" s="41"/>
      <c r="AA137" s="41"/>
      <c r="AC137" s="41"/>
      <c r="AE137" s="41"/>
      <c r="AG137" s="32"/>
      <c r="AH137" s="1"/>
    </row>
    <row r="138" spans="4:34" x14ac:dyDescent="0.2">
      <c r="D138" s="23"/>
      <c r="E138" s="23"/>
      <c r="F138" s="23"/>
      <c r="G138" s="23"/>
      <c r="H138" s="23"/>
      <c r="I138" s="41"/>
      <c r="K138" s="41"/>
      <c r="M138" s="41"/>
      <c r="O138" s="41"/>
      <c r="Q138" s="41"/>
      <c r="S138" s="41"/>
      <c r="U138" s="41"/>
      <c r="W138" s="41"/>
      <c r="Y138" s="41"/>
      <c r="AA138" s="41"/>
      <c r="AC138" s="41"/>
      <c r="AE138" s="41"/>
      <c r="AG138" s="32"/>
      <c r="AH138" s="1"/>
    </row>
    <row r="139" spans="4:34" x14ac:dyDescent="0.2">
      <c r="D139" s="23"/>
      <c r="E139" s="23"/>
      <c r="F139" s="23"/>
      <c r="G139" s="23"/>
      <c r="H139" s="23"/>
      <c r="I139" s="41"/>
      <c r="K139" s="41"/>
      <c r="M139" s="41"/>
      <c r="O139" s="41"/>
      <c r="Q139" s="41"/>
      <c r="S139" s="41"/>
      <c r="U139" s="41"/>
      <c r="W139" s="41"/>
      <c r="Y139" s="41"/>
      <c r="AA139" s="41"/>
      <c r="AC139" s="41"/>
      <c r="AE139" s="41"/>
      <c r="AG139" s="32"/>
      <c r="AH139" s="1"/>
    </row>
    <row r="140" spans="4:34" x14ac:dyDescent="0.2">
      <c r="D140" s="23"/>
      <c r="E140" s="23"/>
      <c r="F140" s="23"/>
      <c r="G140" s="23"/>
      <c r="H140" s="23"/>
      <c r="I140" s="41"/>
      <c r="K140" s="41"/>
      <c r="M140" s="41"/>
      <c r="O140" s="41"/>
      <c r="Q140" s="41"/>
      <c r="S140" s="41"/>
      <c r="U140" s="41"/>
      <c r="W140" s="41"/>
      <c r="Y140" s="41"/>
      <c r="AA140" s="41"/>
      <c r="AC140" s="41"/>
      <c r="AE140" s="41"/>
      <c r="AG140" s="32"/>
      <c r="AH140" s="1"/>
    </row>
    <row r="141" spans="4:34" x14ac:dyDescent="0.2">
      <c r="D141" s="23"/>
      <c r="E141" s="23"/>
      <c r="F141" s="23"/>
      <c r="G141" s="23"/>
      <c r="H141" s="23"/>
      <c r="I141" s="41"/>
      <c r="K141" s="41"/>
      <c r="M141" s="41"/>
      <c r="O141" s="41"/>
      <c r="Q141" s="41"/>
      <c r="S141" s="41"/>
      <c r="U141" s="41"/>
      <c r="W141" s="41"/>
      <c r="Y141" s="41"/>
      <c r="AA141" s="41"/>
      <c r="AC141" s="41"/>
      <c r="AE141" s="41"/>
      <c r="AG141" s="32"/>
      <c r="AH141" s="1"/>
    </row>
    <row r="142" spans="4:34" x14ac:dyDescent="0.2">
      <c r="D142" s="23"/>
      <c r="E142" s="23"/>
      <c r="F142" s="23"/>
      <c r="G142" s="23"/>
      <c r="H142" s="23"/>
      <c r="I142" s="41"/>
      <c r="K142" s="41"/>
      <c r="M142" s="41"/>
      <c r="O142" s="41"/>
      <c r="Q142" s="41"/>
      <c r="S142" s="41"/>
      <c r="U142" s="41"/>
      <c r="W142" s="41"/>
      <c r="Y142" s="41"/>
      <c r="AA142" s="41"/>
      <c r="AC142" s="41"/>
      <c r="AE142" s="41"/>
      <c r="AG142" s="32"/>
      <c r="AH142" s="1"/>
    </row>
    <row r="143" spans="4:34" x14ac:dyDescent="0.2">
      <c r="D143" s="23"/>
      <c r="E143" s="23"/>
      <c r="F143" s="23"/>
      <c r="G143" s="23"/>
      <c r="H143" s="23"/>
      <c r="I143" s="41"/>
      <c r="K143" s="41"/>
      <c r="M143" s="41"/>
      <c r="O143" s="41"/>
      <c r="Q143" s="41"/>
      <c r="S143" s="41"/>
      <c r="U143" s="41"/>
      <c r="W143" s="41"/>
      <c r="Y143" s="41"/>
      <c r="AA143" s="41"/>
      <c r="AC143" s="41"/>
      <c r="AE143" s="41"/>
      <c r="AG143" s="32"/>
      <c r="AH143" s="1"/>
    </row>
    <row r="144" spans="4:34" x14ac:dyDescent="0.2">
      <c r="D144" s="23"/>
      <c r="E144" s="23"/>
      <c r="F144" s="23"/>
      <c r="G144" s="23"/>
      <c r="H144" s="23"/>
      <c r="I144" s="41"/>
      <c r="K144" s="41"/>
      <c r="M144" s="41"/>
      <c r="O144" s="41"/>
      <c r="Q144" s="41"/>
      <c r="S144" s="41"/>
      <c r="U144" s="41"/>
      <c r="W144" s="41"/>
      <c r="Y144" s="41"/>
      <c r="AA144" s="41"/>
      <c r="AC144" s="41"/>
      <c r="AE144" s="41"/>
      <c r="AG144" s="32"/>
      <c r="AH144" s="1"/>
    </row>
    <row r="145" spans="4:34" x14ac:dyDescent="0.2">
      <c r="D145" s="23"/>
      <c r="E145" s="23"/>
      <c r="F145" s="23"/>
      <c r="G145" s="23"/>
      <c r="H145" s="23"/>
      <c r="I145" s="41"/>
      <c r="K145" s="41"/>
      <c r="M145" s="41"/>
      <c r="O145" s="41"/>
      <c r="Q145" s="41"/>
      <c r="S145" s="41"/>
      <c r="U145" s="41"/>
      <c r="W145" s="41"/>
      <c r="Y145" s="41"/>
      <c r="AA145" s="41"/>
      <c r="AC145" s="41"/>
      <c r="AE145" s="41"/>
      <c r="AG145" s="32"/>
      <c r="AH145" s="1"/>
    </row>
    <row r="146" spans="4:34" x14ac:dyDescent="0.2">
      <c r="D146" s="23"/>
      <c r="E146" s="23"/>
      <c r="F146" s="23"/>
      <c r="G146" s="23"/>
      <c r="H146" s="23"/>
      <c r="I146" s="41"/>
      <c r="K146" s="41"/>
      <c r="M146" s="41"/>
      <c r="O146" s="41"/>
      <c r="Q146" s="41"/>
      <c r="S146" s="41"/>
      <c r="U146" s="41"/>
      <c r="W146" s="41"/>
      <c r="Y146" s="41"/>
      <c r="AA146" s="41"/>
      <c r="AC146" s="41"/>
      <c r="AE146" s="41"/>
      <c r="AG146" s="32"/>
      <c r="AH146" s="1"/>
    </row>
    <row r="147" spans="4:34" x14ac:dyDescent="0.2">
      <c r="D147" s="23"/>
      <c r="E147" s="23"/>
      <c r="F147" s="23"/>
      <c r="G147" s="23"/>
      <c r="H147" s="23"/>
      <c r="I147" s="41"/>
      <c r="K147" s="41"/>
      <c r="M147" s="41"/>
      <c r="O147" s="41"/>
      <c r="Q147" s="41"/>
      <c r="S147" s="41"/>
      <c r="U147" s="41"/>
      <c r="W147" s="41"/>
      <c r="Y147" s="41"/>
      <c r="AA147" s="41"/>
      <c r="AC147" s="41"/>
      <c r="AE147" s="41"/>
      <c r="AG147" s="32"/>
      <c r="AH147" s="1"/>
    </row>
    <row r="148" spans="4:34" x14ac:dyDescent="0.2">
      <c r="D148" s="23"/>
      <c r="E148" s="23"/>
      <c r="F148" s="23"/>
      <c r="G148" s="23"/>
      <c r="H148" s="23"/>
      <c r="I148" s="41"/>
      <c r="K148" s="41"/>
      <c r="M148" s="41"/>
      <c r="O148" s="41"/>
      <c r="Q148" s="41"/>
      <c r="S148" s="41"/>
      <c r="U148" s="41"/>
      <c r="W148" s="41"/>
      <c r="Y148" s="41"/>
      <c r="AA148" s="41"/>
      <c r="AC148" s="41"/>
      <c r="AE148" s="41"/>
      <c r="AG148" s="32"/>
      <c r="AH148" s="1"/>
    </row>
    <row r="149" spans="4:34" x14ac:dyDescent="0.2">
      <c r="D149" s="23"/>
      <c r="E149" s="23"/>
      <c r="F149" s="23"/>
      <c r="G149" s="23"/>
      <c r="H149" s="23"/>
      <c r="I149" s="41"/>
      <c r="K149" s="41"/>
      <c r="M149" s="41"/>
      <c r="O149" s="41"/>
      <c r="Q149" s="41"/>
      <c r="S149" s="41"/>
      <c r="U149" s="41"/>
      <c r="W149" s="41"/>
      <c r="Y149" s="41"/>
      <c r="AA149" s="41"/>
      <c r="AC149" s="41"/>
      <c r="AE149" s="41"/>
      <c r="AG149" s="32"/>
      <c r="AH149" s="1"/>
    </row>
    <row r="150" spans="4:34" x14ac:dyDescent="0.2">
      <c r="D150" s="23"/>
      <c r="E150" s="23"/>
      <c r="F150" s="23"/>
      <c r="G150" s="23"/>
      <c r="H150" s="23"/>
      <c r="I150" s="41"/>
      <c r="K150" s="41"/>
      <c r="M150" s="41"/>
      <c r="O150" s="41"/>
      <c r="Q150" s="41"/>
      <c r="S150" s="41"/>
      <c r="U150" s="41"/>
      <c r="W150" s="41"/>
      <c r="Y150" s="41"/>
      <c r="AA150" s="41"/>
      <c r="AC150" s="41"/>
      <c r="AE150" s="41"/>
      <c r="AG150" s="32"/>
      <c r="AH150" s="1"/>
    </row>
    <row r="151" spans="4:34" x14ac:dyDescent="0.2">
      <c r="D151" s="23"/>
      <c r="E151" s="23"/>
      <c r="F151" s="23"/>
      <c r="G151" s="23"/>
      <c r="H151" s="23"/>
      <c r="I151" s="41"/>
      <c r="K151" s="41"/>
      <c r="M151" s="41"/>
      <c r="O151" s="41"/>
      <c r="Q151" s="41"/>
      <c r="S151" s="41"/>
      <c r="U151" s="41"/>
      <c r="W151" s="41"/>
      <c r="Y151" s="41"/>
      <c r="AA151" s="41"/>
      <c r="AC151" s="41"/>
      <c r="AE151" s="41"/>
      <c r="AG151" s="32"/>
      <c r="AH151" s="1"/>
    </row>
    <row r="152" spans="4:34" x14ac:dyDescent="0.2">
      <c r="D152" s="23"/>
      <c r="E152" s="23"/>
      <c r="F152" s="23"/>
      <c r="G152" s="23"/>
      <c r="H152" s="23"/>
      <c r="I152" s="41"/>
      <c r="K152" s="41"/>
      <c r="M152" s="41"/>
      <c r="O152" s="41"/>
      <c r="Q152" s="41"/>
      <c r="S152" s="41"/>
      <c r="U152" s="41"/>
      <c r="W152" s="41"/>
      <c r="Y152" s="41"/>
      <c r="AA152" s="41"/>
      <c r="AC152" s="41"/>
      <c r="AE152" s="41"/>
      <c r="AG152" s="32"/>
      <c r="AH152" s="1"/>
    </row>
    <row r="153" spans="4:34" x14ac:dyDescent="0.2">
      <c r="D153" s="23"/>
      <c r="E153" s="23"/>
      <c r="F153" s="23"/>
      <c r="G153" s="23"/>
      <c r="H153" s="23"/>
      <c r="I153" s="41"/>
      <c r="K153" s="41"/>
      <c r="M153" s="41"/>
      <c r="O153" s="41"/>
      <c r="Q153" s="41"/>
      <c r="S153" s="41"/>
      <c r="U153" s="41"/>
      <c r="W153" s="41"/>
      <c r="Y153" s="41"/>
      <c r="AA153" s="41"/>
      <c r="AC153" s="41"/>
      <c r="AE153" s="41"/>
      <c r="AG153" s="32"/>
      <c r="AH153" s="1"/>
    </row>
    <row r="154" spans="4:34" x14ac:dyDescent="0.2">
      <c r="D154" s="23"/>
      <c r="E154" s="23"/>
      <c r="F154" s="23"/>
      <c r="G154" s="23"/>
      <c r="H154" s="23"/>
      <c r="I154" s="41"/>
      <c r="K154" s="41"/>
      <c r="M154" s="41"/>
      <c r="O154" s="41"/>
      <c r="Q154" s="41"/>
      <c r="S154" s="41"/>
      <c r="U154" s="41"/>
      <c r="W154" s="41"/>
      <c r="Y154" s="41"/>
      <c r="AA154" s="41"/>
      <c r="AC154" s="41"/>
      <c r="AE154" s="41"/>
      <c r="AG154" s="32"/>
      <c r="AH154" s="1"/>
    </row>
    <row r="155" spans="4:34" x14ac:dyDescent="0.2">
      <c r="D155" s="23"/>
      <c r="E155" s="23"/>
      <c r="F155" s="23"/>
      <c r="G155" s="23"/>
      <c r="H155" s="23"/>
      <c r="I155" s="41"/>
      <c r="K155" s="41"/>
      <c r="M155" s="41"/>
      <c r="O155" s="41"/>
      <c r="Q155" s="41"/>
      <c r="S155" s="41"/>
      <c r="U155" s="41"/>
      <c r="W155" s="41"/>
      <c r="Y155" s="41"/>
      <c r="AA155" s="41"/>
      <c r="AC155" s="41"/>
      <c r="AE155" s="41"/>
      <c r="AG155" s="32"/>
      <c r="AH155" s="1"/>
    </row>
    <row r="156" spans="4:34" x14ac:dyDescent="0.2">
      <c r="D156" s="23"/>
      <c r="E156" s="23"/>
      <c r="F156" s="23"/>
      <c r="G156" s="23"/>
      <c r="H156" s="23"/>
      <c r="I156" s="41"/>
      <c r="K156" s="41"/>
      <c r="M156" s="41"/>
      <c r="O156" s="41"/>
      <c r="Q156" s="41"/>
      <c r="S156" s="41"/>
      <c r="U156" s="41"/>
      <c r="W156" s="41"/>
      <c r="Y156" s="41"/>
      <c r="AA156" s="41"/>
      <c r="AC156" s="41"/>
      <c r="AE156" s="41"/>
      <c r="AG156" s="32"/>
      <c r="AH156" s="1"/>
    </row>
    <row r="157" spans="4:34" x14ac:dyDescent="0.2">
      <c r="D157" s="23"/>
      <c r="E157" s="23"/>
      <c r="F157" s="23"/>
      <c r="G157" s="23"/>
      <c r="H157" s="23"/>
      <c r="I157" s="41"/>
      <c r="K157" s="41"/>
      <c r="M157" s="41"/>
      <c r="O157" s="41"/>
      <c r="Q157" s="41"/>
      <c r="S157" s="41"/>
      <c r="U157" s="41"/>
      <c r="W157" s="41"/>
      <c r="Y157" s="41"/>
      <c r="AA157" s="41"/>
      <c r="AC157" s="41"/>
      <c r="AE157" s="41"/>
      <c r="AG157" s="32"/>
      <c r="AH157" s="1"/>
    </row>
    <row r="158" spans="4:34" x14ac:dyDescent="0.2">
      <c r="D158" s="23"/>
      <c r="E158" s="23"/>
      <c r="F158" s="23"/>
      <c r="G158" s="23"/>
      <c r="H158" s="23"/>
      <c r="I158" s="41"/>
      <c r="K158" s="41"/>
      <c r="M158" s="41"/>
      <c r="O158" s="41"/>
      <c r="Q158" s="41"/>
      <c r="S158" s="41"/>
      <c r="U158" s="41"/>
      <c r="W158" s="41"/>
      <c r="Y158" s="41"/>
      <c r="AA158" s="41"/>
      <c r="AC158" s="41"/>
      <c r="AE158" s="41"/>
      <c r="AG158" s="32"/>
      <c r="AH158" s="1"/>
    </row>
    <row r="159" spans="4:34" x14ac:dyDescent="0.2">
      <c r="D159" s="23"/>
      <c r="E159" s="23"/>
      <c r="F159" s="23"/>
      <c r="G159" s="23"/>
      <c r="H159" s="23"/>
      <c r="I159" s="41"/>
      <c r="K159" s="41"/>
      <c r="M159" s="41"/>
      <c r="O159" s="41"/>
      <c r="Q159" s="41"/>
      <c r="S159" s="41"/>
      <c r="U159" s="41"/>
      <c r="W159" s="41"/>
      <c r="Y159" s="41"/>
      <c r="AA159" s="41"/>
      <c r="AC159" s="41"/>
      <c r="AE159" s="41"/>
      <c r="AG159" s="32"/>
      <c r="AH159" s="1"/>
    </row>
    <row r="160" spans="4:34" x14ac:dyDescent="0.2">
      <c r="D160" s="23"/>
      <c r="E160" s="23"/>
      <c r="F160" s="23"/>
      <c r="G160" s="23"/>
      <c r="H160" s="23"/>
      <c r="I160" s="41"/>
      <c r="K160" s="41"/>
      <c r="M160" s="41"/>
      <c r="O160" s="41"/>
      <c r="Q160" s="41"/>
      <c r="S160" s="41"/>
      <c r="U160" s="41"/>
      <c r="W160" s="41"/>
      <c r="Y160" s="41"/>
      <c r="AA160" s="41"/>
      <c r="AC160" s="41"/>
      <c r="AE160" s="41"/>
      <c r="AG160" s="32"/>
      <c r="AH160" s="1"/>
    </row>
    <row r="161" spans="4:34" x14ac:dyDescent="0.2">
      <c r="D161" s="23"/>
      <c r="E161" s="23"/>
      <c r="F161" s="23"/>
      <c r="G161" s="23"/>
      <c r="H161" s="23"/>
      <c r="I161" s="41"/>
      <c r="K161" s="41"/>
      <c r="M161" s="41"/>
      <c r="O161" s="41"/>
      <c r="Q161" s="41"/>
      <c r="S161" s="41"/>
      <c r="U161" s="41"/>
      <c r="W161" s="41"/>
      <c r="Y161" s="41"/>
      <c r="AA161" s="41"/>
      <c r="AC161" s="41"/>
      <c r="AE161" s="41"/>
      <c r="AG161" s="32"/>
      <c r="AH161" s="1"/>
    </row>
    <row r="162" spans="4:34" x14ac:dyDescent="0.2">
      <c r="D162" s="23"/>
      <c r="E162" s="23"/>
      <c r="F162" s="23"/>
      <c r="G162" s="23"/>
      <c r="H162" s="23"/>
      <c r="I162" s="41"/>
      <c r="K162" s="41"/>
      <c r="M162" s="41"/>
      <c r="O162" s="41"/>
      <c r="Q162" s="41"/>
      <c r="S162" s="41"/>
      <c r="U162" s="41"/>
      <c r="W162" s="41"/>
      <c r="Y162" s="41"/>
      <c r="AA162" s="41"/>
      <c r="AC162" s="41"/>
      <c r="AE162" s="41"/>
      <c r="AG162" s="32"/>
      <c r="AH162" s="1"/>
    </row>
    <row r="163" spans="4:34" x14ac:dyDescent="0.2">
      <c r="D163" s="23"/>
      <c r="E163" s="23"/>
      <c r="F163" s="23"/>
      <c r="G163" s="23"/>
      <c r="H163" s="23"/>
      <c r="I163" s="41"/>
      <c r="K163" s="41"/>
      <c r="M163" s="41"/>
      <c r="O163" s="41"/>
      <c r="Q163" s="41"/>
      <c r="S163" s="41"/>
      <c r="U163" s="41"/>
      <c r="W163" s="41"/>
      <c r="Y163" s="41"/>
      <c r="AA163" s="41"/>
      <c r="AC163" s="41"/>
      <c r="AE163" s="41"/>
      <c r="AG163" s="32"/>
      <c r="AH163" s="1"/>
    </row>
    <row r="164" spans="4:34" x14ac:dyDescent="0.2">
      <c r="D164" s="23"/>
      <c r="E164" s="23"/>
      <c r="F164" s="23"/>
      <c r="G164" s="23"/>
      <c r="H164" s="23"/>
      <c r="I164" s="41"/>
      <c r="K164" s="41"/>
      <c r="M164" s="41"/>
      <c r="O164" s="41"/>
      <c r="Q164" s="41"/>
      <c r="S164" s="41"/>
      <c r="U164" s="41"/>
      <c r="W164" s="41"/>
      <c r="Y164" s="41"/>
      <c r="AA164" s="41"/>
      <c r="AC164" s="41"/>
      <c r="AE164" s="41"/>
      <c r="AG164" s="32"/>
      <c r="AH164" s="1"/>
    </row>
    <row r="165" spans="4:34" x14ac:dyDescent="0.2">
      <c r="D165" s="23"/>
      <c r="E165" s="23"/>
      <c r="F165" s="23"/>
      <c r="G165" s="23"/>
      <c r="H165" s="23"/>
      <c r="I165" s="41"/>
      <c r="K165" s="41"/>
      <c r="M165" s="41"/>
      <c r="O165" s="41"/>
      <c r="Q165" s="41"/>
      <c r="S165" s="41"/>
      <c r="U165" s="41"/>
      <c r="W165" s="41"/>
      <c r="Y165" s="41"/>
      <c r="AA165" s="41"/>
      <c r="AC165" s="41"/>
      <c r="AE165" s="41"/>
      <c r="AG165" s="32"/>
      <c r="AH165" s="1"/>
    </row>
    <row r="166" spans="4:34" x14ac:dyDescent="0.2">
      <c r="D166" s="23"/>
      <c r="E166" s="23"/>
      <c r="F166" s="23"/>
      <c r="G166" s="23"/>
      <c r="H166" s="23"/>
      <c r="I166" s="41"/>
      <c r="K166" s="41"/>
      <c r="M166" s="41"/>
      <c r="O166" s="41"/>
      <c r="Q166" s="41"/>
      <c r="S166" s="41"/>
      <c r="U166" s="41"/>
      <c r="W166" s="41"/>
      <c r="Y166" s="41"/>
      <c r="AA166" s="41"/>
      <c r="AC166" s="41"/>
      <c r="AE166" s="41"/>
      <c r="AG166" s="32"/>
      <c r="AH166" s="1"/>
    </row>
    <row r="167" spans="4:34" x14ac:dyDescent="0.2">
      <c r="D167" s="23"/>
      <c r="E167" s="23"/>
      <c r="F167" s="23"/>
      <c r="G167" s="23"/>
      <c r="H167" s="23"/>
      <c r="I167" s="41"/>
      <c r="K167" s="41"/>
      <c r="M167" s="41"/>
      <c r="O167" s="41"/>
      <c r="Q167" s="41"/>
      <c r="S167" s="41"/>
      <c r="U167" s="41"/>
      <c r="W167" s="41"/>
      <c r="Y167" s="41"/>
      <c r="AA167" s="41"/>
      <c r="AC167" s="41"/>
      <c r="AE167" s="41"/>
      <c r="AG167" s="32"/>
      <c r="AH167" s="1"/>
    </row>
    <row r="168" spans="4:34" x14ac:dyDescent="0.2">
      <c r="D168" s="23"/>
      <c r="E168" s="23"/>
      <c r="F168" s="23"/>
      <c r="G168" s="23"/>
      <c r="H168" s="23"/>
      <c r="I168" s="41"/>
      <c r="K168" s="41"/>
      <c r="M168" s="41"/>
      <c r="O168" s="41"/>
      <c r="Q168" s="41"/>
      <c r="S168" s="41"/>
      <c r="U168" s="41"/>
      <c r="W168" s="41"/>
      <c r="Y168" s="41"/>
      <c r="AA168" s="41"/>
      <c r="AC168" s="41"/>
      <c r="AE168" s="41"/>
      <c r="AG168" s="32"/>
      <c r="AH168" s="1"/>
    </row>
    <row r="169" spans="4:34" x14ac:dyDescent="0.2">
      <c r="D169" s="23"/>
      <c r="E169" s="23"/>
      <c r="F169" s="23"/>
      <c r="G169" s="23"/>
      <c r="H169" s="23"/>
      <c r="I169" s="41"/>
      <c r="K169" s="41"/>
      <c r="M169" s="41"/>
      <c r="O169" s="41"/>
      <c r="Q169" s="41"/>
      <c r="S169" s="41"/>
      <c r="U169" s="41"/>
      <c r="W169" s="41"/>
      <c r="Y169" s="41"/>
      <c r="AA169" s="41"/>
      <c r="AC169" s="41"/>
      <c r="AE169" s="41"/>
      <c r="AG169" s="32"/>
      <c r="AH169" s="1"/>
    </row>
    <row r="170" spans="4:34" x14ac:dyDescent="0.2">
      <c r="D170" s="23"/>
      <c r="E170" s="23"/>
      <c r="F170" s="23"/>
      <c r="G170" s="23"/>
      <c r="H170" s="23"/>
      <c r="I170" s="41"/>
      <c r="K170" s="41"/>
      <c r="M170" s="41"/>
      <c r="O170" s="41"/>
      <c r="Q170" s="41"/>
      <c r="S170" s="41"/>
      <c r="U170" s="41"/>
      <c r="W170" s="41"/>
      <c r="Y170" s="41"/>
      <c r="AA170" s="41"/>
      <c r="AC170" s="41"/>
      <c r="AE170" s="41"/>
      <c r="AG170" s="32"/>
      <c r="AH170" s="1"/>
    </row>
    <row r="171" spans="4:34" x14ac:dyDescent="0.2">
      <c r="D171" s="23"/>
      <c r="E171" s="23"/>
      <c r="F171" s="23"/>
      <c r="G171" s="23"/>
      <c r="H171" s="23"/>
      <c r="I171" s="41"/>
      <c r="K171" s="41"/>
      <c r="M171" s="41"/>
      <c r="O171" s="41"/>
      <c r="Q171" s="41"/>
      <c r="S171" s="41"/>
      <c r="U171" s="41"/>
      <c r="W171" s="41"/>
      <c r="Y171" s="41"/>
      <c r="AA171" s="41"/>
      <c r="AC171" s="41"/>
      <c r="AE171" s="41"/>
      <c r="AG171" s="32"/>
      <c r="AH171" s="1"/>
    </row>
    <row r="172" spans="4:34" x14ac:dyDescent="0.2">
      <c r="E172" s="23"/>
      <c r="F172" s="23"/>
      <c r="G172" s="23"/>
      <c r="H172" s="23"/>
      <c r="I172" s="41"/>
      <c r="K172" s="41"/>
      <c r="M172" s="41"/>
      <c r="O172" s="41"/>
      <c r="Q172" s="41"/>
      <c r="S172" s="41"/>
      <c r="U172" s="41"/>
      <c r="W172" s="41"/>
      <c r="Y172" s="41"/>
      <c r="AA172" s="41"/>
      <c r="AC172" s="41"/>
      <c r="AE172" s="41"/>
      <c r="AG172" s="32"/>
      <c r="AH172" s="1"/>
    </row>
    <row r="184" spans="1:2" x14ac:dyDescent="0.2">
      <c r="A184" s="4"/>
    </row>
    <row r="185" spans="1:2" x14ac:dyDescent="0.2">
      <c r="A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33" x14ac:dyDescent="0.2">
      <c r="A193" s="4"/>
      <c r="B193" s="4"/>
    </row>
    <row r="194" spans="1:33" x14ac:dyDescent="0.2">
      <c r="B194" s="4"/>
    </row>
    <row r="195" spans="1:33" x14ac:dyDescent="0.2">
      <c r="B195" s="4"/>
    </row>
    <row r="196" spans="1:33" s="4" customFormat="1" x14ac:dyDescent="0.2">
      <c r="A196" s="8"/>
      <c r="B196" s="8"/>
      <c r="C196" s="27"/>
      <c r="D196" s="44"/>
      <c r="E196" s="44"/>
      <c r="F196" s="44"/>
      <c r="G196" s="44"/>
      <c r="H196" s="44"/>
      <c r="I196" s="45"/>
      <c r="J196" s="41"/>
      <c r="K196" s="45"/>
      <c r="L196" s="41"/>
      <c r="M196" s="45"/>
      <c r="N196" s="41"/>
      <c r="O196" s="45"/>
      <c r="P196" s="41"/>
      <c r="Q196" s="45"/>
      <c r="R196" s="41"/>
      <c r="S196" s="45"/>
      <c r="T196" s="41"/>
      <c r="U196" s="45"/>
      <c r="V196" s="41"/>
      <c r="W196" s="45"/>
      <c r="X196" s="41"/>
      <c r="Y196" s="45"/>
      <c r="Z196" s="41"/>
      <c r="AA196" s="45"/>
      <c r="AB196" s="41"/>
      <c r="AC196" s="45"/>
      <c r="AD196" s="41"/>
      <c r="AE196" s="45"/>
      <c r="AF196" s="41"/>
      <c r="AG196" s="46"/>
    </row>
    <row r="197" spans="1:33" s="4" customFormat="1" x14ac:dyDescent="0.2">
      <c r="A197" s="8"/>
      <c r="B197" s="8"/>
      <c r="C197" s="27"/>
      <c r="D197" s="44"/>
      <c r="E197" s="44"/>
      <c r="F197" s="44"/>
      <c r="G197" s="44"/>
      <c r="H197" s="44"/>
      <c r="I197" s="45"/>
      <c r="J197" s="41"/>
      <c r="K197" s="45"/>
      <c r="L197" s="41"/>
      <c r="M197" s="45"/>
      <c r="N197" s="41"/>
      <c r="O197" s="45"/>
      <c r="P197" s="41"/>
      <c r="Q197" s="45"/>
      <c r="R197" s="41"/>
      <c r="S197" s="45"/>
      <c r="T197" s="41"/>
      <c r="U197" s="45"/>
      <c r="V197" s="41"/>
      <c r="W197" s="45"/>
      <c r="X197" s="41"/>
      <c r="Y197" s="45"/>
      <c r="Z197" s="41"/>
      <c r="AA197" s="45"/>
      <c r="AB197" s="41"/>
      <c r="AC197" s="45"/>
      <c r="AD197" s="41"/>
      <c r="AE197" s="45"/>
      <c r="AF197" s="41"/>
      <c r="AG197" s="46"/>
    </row>
    <row r="198" spans="1:33" s="4" customFormat="1" x14ac:dyDescent="0.2">
      <c r="A198" s="8"/>
      <c r="B198" s="8"/>
      <c r="C198" s="27"/>
      <c r="D198" s="44"/>
      <c r="E198" s="44"/>
      <c r="F198" s="44"/>
      <c r="G198" s="44"/>
      <c r="H198" s="44"/>
      <c r="I198" s="45"/>
      <c r="J198" s="41"/>
      <c r="K198" s="45"/>
      <c r="L198" s="41"/>
      <c r="M198" s="45"/>
      <c r="N198" s="41"/>
      <c r="O198" s="45"/>
      <c r="P198" s="41"/>
      <c r="Q198" s="45"/>
      <c r="R198" s="41"/>
      <c r="S198" s="45"/>
      <c r="T198" s="41"/>
      <c r="U198" s="45"/>
      <c r="V198" s="41"/>
      <c r="W198" s="45"/>
      <c r="X198" s="41"/>
      <c r="Y198" s="45"/>
      <c r="Z198" s="41"/>
      <c r="AA198" s="45"/>
      <c r="AB198" s="41"/>
      <c r="AC198" s="45"/>
      <c r="AD198" s="41"/>
      <c r="AE198" s="45"/>
      <c r="AF198" s="41"/>
      <c r="AG198" s="46"/>
    </row>
    <row r="199" spans="1:33" s="4" customFormat="1" x14ac:dyDescent="0.2">
      <c r="A199" s="8"/>
      <c r="B199" s="8"/>
      <c r="C199" s="27"/>
      <c r="D199" s="44"/>
      <c r="E199" s="44"/>
      <c r="F199" s="44"/>
      <c r="G199" s="44"/>
      <c r="H199" s="44"/>
      <c r="I199" s="45"/>
      <c r="J199" s="41"/>
      <c r="K199" s="45"/>
      <c r="L199" s="41"/>
      <c r="M199" s="45"/>
      <c r="N199" s="41"/>
      <c r="O199" s="45"/>
      <c r="P199" s="41"/>
      <c r="Q199" s="45"/>
      <c r="R199" s="41"/>
      <c r="S199" s="45"/>
      <c r="T199" s="41"/>
      <c r="U199" s="45"/>
      <c r="V199" s="41"/>
      <c r="W199" s="45"/>
      <c r="X199" s="41"/>
      <c r="Y199" s="45"/>
      <c r="Z199" s="41"/>
      <c r="AA199" s="45"/>
      <c r="AB199" s="41"/>
      <c r="AC199" s="45"/>
      <c r="AD199" s="41"/>
      <c r="AE199" s="45"/>
      <c r="AF199" s="41"/>
      <c r="AG199" s="46"/>
    </row>
    <row r="200" spans="1:33" s="4" customFormat="1" x14ac:dyDescent="0.2">
      <c r="A200" s="8"/>
      <c r="B200" s="8"/>
      <c r="C200" s="27"/>
      <c r="D200" s="44"/>
      <c r="E200" s="44"/>
      <c r="F200" s="44"/>
      <c r="G200" s="44"/>
      <c r="H200" s="44"/>
      <c r="I200" s="45"/>
      <c r="J200" s="41"/>
      <c r="K200" s="45"/>
      <c r="L200" s="41"/>
      <c r="M200" s="45"/>
      <c r="N200" s="41"/>
      <c r="O200" s="45"/>
      <c r="P200" s="41"/>
      <c r="Q200" s="45"/>
      <c r="R200" s="41"/>
      <c r="S200" s="45"/>
      <c r="T200" s="41"/>
      <c r="U200" s="45"/>
      <c r="V200" s="41"/>
      <c r="W200" s="45"/>
      <c r="X200" s="41"/>
      <c r="Y200" s="45"/>
      <c r="Z200" s="41"/>
      <c r="AA200" s="45"/>
      <c r="AB200" s="41"/>
      <c r="AC200" s="45"/>
      <c r="AD200" s="41"/>
      <c r="AE200" s="45"/>
      <c r="AF200" s="41"/>
      <c r="AG200" s="46"/>
    </row>
    <row r="201" spans="1:33" s="4" customFormat="1" x14ac:dyDescent="0.2">
      <c r="A201" s="8"/>
      <c r="B201" s="8"/>
      <c r="C201" s="27"/>
      <c r="D201" s="44"/>
      <c r="E201" s="44"/>
      <c r="F201" s="44"/>
      <c r="G201" s="44"/>
      <c r="H201" s="44"/>
      <c r="I201" s="45"/>
      <c r="J201" s="41"/>
      <c r="K201" s="45"/>
      <c r="L201" s="41"/>
      <c r="M201" s="45"/>
      <c r="N201" s="41"/>
      <c r="O201" s="45"/>
      <c r="P201" s="41"/>
      <c r="Q201" s="45"/>
      <c r="R201" s="41"/>
      <c r="S201" s="45"/>
      <c r="T201" s="41"/>
      <c r="U201" s="45"/>
      <c r="V201" s="41"/>
      <c r="W201" s="45"/>
      <c r="X201" s="41"/>
      <c r="Y201" s="45"/>
      <c r="Z201" s="41"/>
      <c r="AA201" s="45"/>
      <c r="AB201" s="41"/>
      <c r="AC201" s="45"/>
      <c r="AD201" s="41"/>
      <c r="AE201" s="45"/>
      <c r="AF201" s="41"/>
      <c r="AG201" s="46"/>
    </row>
    <row r="202" spans="1:33" s="4" customFormat="1" x14ac:dyDescent="0.2">
      <c r="A202" s="8"/>
      <c r="B202" s="8"/>
      <c r="C202" s="27"/>
      <c r="D202" s="44"/>
      <c r="E202" s="44"/>
      <c r="F202" s="44"/>
      <c r="G202" s="44"/>
      <c r="H202" s="44"/>
      <c r="I202" s="45"/>
      <c r="J202" s="41"/>
      <c r="K202" s="45"/>
      <c r="L202" s="41"/>
      <c r="M202" s="45"/>
      <c r="N202" s="41"/>
      <c r="O202" s="45"/>
      <c r="P202" s="41"/>
      <c r="Q202" s="45"/>
      <c r="R202" s="41"/>
      <c r="S202" s="45"/>
      <c r="T202" s="41"/>
      <c r="U202" s="45"/>
      <c r="V202" s="41"/>
      <c r="W202" s="45"/>
      <c r="X202" s="41"/>
      <c r="Y202" s="45"/>
      <c r="Z202" s="41"/>
      <c r="AA202" s="45"/>
      <c r="AB202" s="41"/>
      <c r="AC202" s="45"/>
      <c r="AD202" s="41"/>
      <c r="AE202" s="45"/>
      <c r="AF202" s="41"/>
      <c r="AG202" s="46"/>
    </row>
    <row r="203" spans="1:33" s="4" customFormat="1" x14ac:dyDescent="0.2">
      <c r="A203" s="8"/>
      <c r="B203" s="8"/>
      <c r="C203" s="27"/>
      <c r="D203" s="44"/>
      <c r="E203" s="44"/>
      <c r="F203" s="44"/>
      <c r="G203" s="44"/>
      <c r="H203" s="44"/>
      <c r="I203" s="45"/>
      <c r="J203" s="41"/>
      <c r="K203" s="45"/>
      <c r="L203" s="41"/>
      <c r="M203" s="45"/>
      <c r="N203" s="41"/>
      <c r="O203" s="45"/>
      <c r="P203" s="41"/>
      <c r="Q203" s="45"/>
      <c r="R203" s="41"/>
      <c r="S203" s="45"/>
      <c r="T203" s="41"/>
      <c r="U203" s="45"/>
      <c r="V203" s="41"/>
      <c r="W203" s="45"/>
      <c r="X203" s="41"/>
      <c r="Y203" s="45"/>
      <c r="Z203" s="41"/>
      <c r="AA203" s="45"/>
      <c r="AB203" s="41"/>
      <c r="AC203" s="45"/>
      <c r="AD203" s="41"/>
      <c r="AE203" s="45"/>
      <c r="AF203" s="41"/>
      <c r="AG203" s="46"/>
    </row>
    <row r="204" spans="1:33" s="4" customFormat="1" x14ac:dyDescent="0.2">
      <c r="A204" s="8"/>
      <c r="B204" s="8"/>
      <c r="C204" s="27"/>
      <c r="D204" s="44"/>
      <c r="E204" s="44"/>
      <c r="F204" s="44"/>
      <c r="G204" s="44"/>
      <c r="H204" s="44"/>
      <c r="I204" s="45"/>
      <c r="J204" s="41"/>
      <c r="K204" s="45"/>
      <c r="L204" s="41"/>
      <c r="M204" s="45"/>
      <c r="N204" s="41"/>
      <c r="O204" s="45"/>
      <c r="P204" s="41"/>
      <c r="Q204" s="45"/>
      <c r="R204" s="41"/>
      <c r="S204" s="45"/>
      <c r="T204" s="41"/>
      <c r="U204" s="45"/>
      <c r="V204" s="41"/>
      <c r="W204" s="45"/>
      <c r="X204" s="41"/>
      <c r="Y204" s="45"/>
      <c r="Z204" s="41"/>
      <c r="AA204" s="45"/>
      <c r="AB204" s="41"/>
      <c r="AC204" s="45"/>
      <c r="AD204" s="41"/>
      <c r="AE204" s="45"/>
      <c r="AF204" s="41"/>
      <c r="AG204" s="46"/>
    </row>
    <row r="205" spans="1:33" s="4" customFormat="1" x14ac:dyDescent="0.2">
      <c r="A205" s="8"/>
      <c r="B205" s="8"/>
      <c r="C205" s="27"/>
      <c r="D205" s="44"/>
      <c r="E205" s="44"/>
      <c r="F205" s="44"/>
      <c r="G205" s="44"/>
      <c r="H205" s="44"/>
      <c r="I205" s="45"/>
      <c r="J205" s="41"/>
      <c r="K205" s="45"/>
      <c r="L205" s="41"/>
      <c r="M205" s="45"/>
      <c r="N205" s="41"/>
      <c r="O205" s="45"/>
      <c r="P205" s="41"/>
      <c r="Q205" s="45"/>
      <c r="R205" s="41"/>
      <c r="S205" s="45"/>
      <c r="T205" s="41"/>
      <c r="U205" s="45"/>
      <c r="V205" s="41"/>
      <c r="W205" s="45"/>
      <c r="X205" s="41"/>
      <c r="Y205" s="45"/>
      <c r="Z205" s="41"/>
      <c r="AA205" s="45"/>
      <c r="AB205" s="41"/>
      <c r="AC205" s="45"/>
      <c r="AD205" s="41"/>
      <c r="AE205" s="45"/>
      <c r="AF205" s="41"/>
      <c r="AG205" s="46"/>
    </row>
  </sheetData>
  <autoFilter ref="A4:AH99">
    <filterColumn colId="0" showButton="0"/>
    <filterColumn colId="1" showButton="0"/>
  </autoFilter>
  <mergeCells count="69">
    <mergeCell ref="P109:Y109"/>
    <mergeCell ref="AA109:AG109"/>
    <mergeCell ref="AG2:AG4"/>
    <mergeCell ref="A2:C4"/>
    <mergeCell ref="D2:D4"/>
    <mergeCell ref="E2:E4"/>
    <mergeCell ref="AA3:AB3"/>
    <mergeCell ref="AC3:AD3"/>
    <mergeCell ref="AE3:AF3"/>
    <mergeCell ref="A66:A98"/>
    <mergeCell ref="A5:A26"/>
    <mergeCell ref="B66:B69"/>
    <mergeCell ref="B24:B26"/>
    <mergeCell ref="D34:D45"/>
    <mergeCell ref="G103:H103"/>
    <mergeCell ref="G104:H104"/>
    <mergeCell ref="Z116:AG116"/>
    <mergeCell ref="AG99:AH99"/>
    <mergeCell ref="F109:N109"/>
    <mergeCell ref="F2:H3"/>
    <mergeCell ref="I2:AF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H2:AH4"/>
    <mergeCell ref="O116:Y116"/>
    <mergeCell ref="F116:N116"/>
    <mergeCell ref="D70:D73"/>
    <mergeCell ref="B70:B73"/>
    <mergeCell ref="B95:B98"/>
    <mergeCell ref="F99:H99"/>
    <mergeCell ref="B74:B77"/>
    <mergeCell ref="B78:B80"/>
    <mergeCell ref="B81:B84"/>
    <mergeCell ref="G101:H101"/>
    <mergeCell ref="G102:H102"/>
    <mergeCell ref="C109:D109"/>
    <mergeCell ref="B85:B94"/>
    <mergeCell ref="D85:D94"/>
    <mergeCell ref="D78:D80"/>
    <mergeCell ref="D81:D84"/>
    <mergeCell ref="D95:D98"/>
    <mergeCell ref="D60:D65"/>
    <mergeCell ref="B46:B51"/>
    <mergeCell ref="D46:D51"/>
    <mergeCell ref="D52:D56"/>
    <mergeCell ref="D57:D59"/>
    <mergeCell ref="D66:D69"/>
    <mergeCell ref="D74:D77"/>
    <mergeCell ref="F1:AH1"/>
    <mergeCell ref="A1:E1"/>
    <mergeCell ref="D21:D23"/>
    <mergeCell ref="B5:B20"/>
    <mergeCell ref="D5:D20"/>
    <mergeCell ref="D24:D26"/>
    <mergeCell ref="B21:B23"/>
    <mergeCell ref="A27:A63"/>
    <mergeCell ref="B27:B33"/>
    <mergeCell ref="D27:D33"/>
    <mergeCell ref="B34:B45"/>
    <mergeCell ref="B52:B56"/>
    <mergeCell ref="B57:B59"/>
    <mergeCell ref="B60:B65"/>
  </mergeCells>
  <conditionalFormatting sqref="I5:I98 K5:K98 M5:M98 O49:O98">
    <cfRule type="cellIs" dxfId="326" priority="296" operator="between">
      <formula>1</formula>
      <formula>1</formula>
    </cfRule>
  </conditionalFormatting>
  <conditionalFormatting sqref="I99:AF100">
    <cfRule type="cellIs" dxfId="325" priority="892" stopIfTrue="1" operator="equal">
      <formula>1</formula>
    </cfRule>
  </conditionalFormatting>
  <conditionalFormatting sqref="J5:J98">
    <cfRule type="cellIs" dxfId="324" priority="287" operator="between">
      <formula>1</formula>
      <formula>1</formula>
    </cfRule>
  </conditionalFormatting>
  <conditionalFormatting sqref="J25 J27:J98">
    <cfRule type="cellIs" dxfId="323" priority="289" operator="between">
      <formula>1</formula>
      <formula>1</formula>
    </cfRule>
  </conditionalFormatting>
  <conditionalFormatting sqref="L5:L6 L9 L16 L18 L25 L27:L28 L30 L34 L41:L42 L46 L50 L59:L61 L66 L68 L75 L82 L89 L92 L95">
    <cfRule type="cellIs" dxfId="322" priority="278" operator="between">
      <formula>1</formula>
      <formula>1</formula>
    </cfRule>
  </conditionalFormatting>
  <conditionalFormatting sqref="L5:L98">
    <cfRule type="cellIs" dxfId="321" priority="277" operator="between">
      <formula>1</formula>
      <formula>1</formula>
    </cfRule>
  </conditionalFormatting>
  <conditionalFormatting sqref="N5:N98">
    <cfRule type="cellIs" dxfId="320" priority="275" operator="between">
      <formula>1</formula>
      <formula>1</formula>
    </cfRule>
  </conditionalFormatting>
  <conditionalFormatting sqref="N14 N21 N25 N27 N31 N35 N39 N41:N43 N47 N50:N51 N54:N55 N57 N60:N62 N66 N68 N72 N79:N80 N83 N86 N90:N91 N94:N95">
    <cfRule type="cellIs" dxfId="319" priority="276" operator="between">
      <formula>1</formula>
      <formula>1</formula>
    </cfRule>
  </conditionalFormatting>
  <conditionalFormatting sqref="O5:O20 Q5:Q20 S5:S21 Y5:Y21 AA5:AA21 O22">
    <cfRule type="cellIs" dxfId="318" priority="301" operator="between">
      <formula>1</formula>
      <formula>1</formula>
    </cfRule>
  </conditionalFormatting>
  <conditionalFormatting sqref="P5:P12 P93:P94 P98 P14:P15 P17:P18 P20:P21 P23:P24 P26 P28:P35 P38 P40 P43:P49 P51 P53:P54 P56:P59 P62:P63 P65 P67 P70 P72:P75 P77:P91">
    <cfRule type="cellIs" dxfId="317" priority="284" operator="between">
      <formula>1</formula>
      <formula>1</formula>
    </cfRule>
  </conditionalFormatting>
  <conditionalFormatting sqref="Q22:Q98 S23:S98 O24:O47">
    <cfRule type="cellIs" dxfId="316" priority="294" operator="between">
      <formula>1</formula>
      <formula>1</formula>
    </cfRule>
  </conditionalFormatting>
  <conditionalFormatting sqref="R5:R14 R96:R97 R16:R21 R23 R26 R28:R32 R34:R36 R38 R40:R41 R44 R46:R47 R49 R51:R52 R54 R56:R57 R59 R62 R64 R67 R69:R72 R74:R76 R78:R80 R83:R94">
    <cfRule type="cellIs" dxfId="315" priority="283" operator="between">
      <formula>1</formula>
      <formula>1</formula>
    </cfRule>
  </conditionalFormatting>
  <conditionalFormatting sqref="T5:T7 T93:T94 T96:T98 T9:T11 T13:T15 T18:T22 T24 T28 T31 T33:T38 T40:T41 T44:T48 T52:T54 T56:T59 T63:T65 T67 T69:T71 T73:T83 T85:T91">
    <cfRule type="cellIs" dxfId="314" priority="282" operator="between">
      <formula>1</formula>
      <formula>1</formula>
    </cfRule>
  </conditionalFormatting>
  <conditionalFormatting sqref="U5:U98 W5:W98 Y23:Y98">
    <cfRule type="cellIs" dxfId="313" priority="292" operator="between">
      <formula>1</formula>
      <formula>1</formula>
    </cfRule>
  </conditionalFormatting>
  <conditionalFormatting sqref="V5:V19 V32:V37 V21 V23:V24 V26 V28:V30 V40:V41 V43:V48 V51:V52 V54 V57 V59 V62:V65 V67:V70 V72:V75 V77 V79:V94 V96:V98">
    <cfRule type="cellIs" dxfId="312" priority="281" operator="between">
      <formula>1</formula>
      <formula>1</formula>
    </cfRule>
  </conditionalFormatting>
  <conditionalFormatting sqref="X7:X15 Z5:Z14 AB5:AB15 AF5:AF98 X17:X18 Z16:Z24 AB17:AB98 X20:X21 X24 X26 Z26 X28:X38 Z29:Z32 Z34:Z38 X40:X41 Z40:Z41 X44:X48 Z43 Z45:Z49 X51:X59 Z51:Z52 Z54:Z59 X62:X66 Z63 Z66:Z67 X70:X73 Z69 Z71:Z72 Z74 X75:X78 Z76:Z82 X80:X81 X83:X91 Z84:Z94 X93:X94 X97:X98 Z96 Z98">
    <cfRule type="cellIs" dxfId="311" priority="322" operator="between">
      <formula>1</formula>
      <formula>1</formula>
    </cfRule>
  </conditionalFormatting>
  <conditionalFormatting sqref="AC5:AC98 AE5:AE98 AA23:AA98">
    <cfRule type="cellIs" dxfId="310" priority="290" operator="between">
      <formula>1</formula>
      <formula>1</formula>
    </cfRule>
  </conditionalFormatting>
  <conditionalFormatting sqref="AD5:AD98">
    <cfRule type="cellIs" dxfId="309" priority="291" operator="between">
      <formula>1</formula>
      <formula>1</formula>
    </cfRule>
  </conditionalFormatting>
  <conditionalFormatting sqref="P92">
    <cfRule type="cellIs" dxfId="308" priority="273" operator="between">
      <formula>1</formula>
      <formula>1</formula>
    </cfRule>
  </conditionalFormatting>
  <conditionalFormatting sqref="P92">
    <cfRule type="cellIs" dxfId="307" priority="274" operator="between">
      <formula>1</formula>
      <formula>1</formula>
    </cfRule>
  </conditionalFormatting>
  <conditionalFormatting sqref="T92">
    <cfRule type="cellIs" dxfId="306" priority="271" operator="between">
      <formula>1</formula>
      <formula>1</formula>
    </cfRule>
  </conditionalFormatting>
  <conditionalFormatting sqref="T92">
    <cfRule type="cellIs" dxfId="305" priority="272" operator="between">
      <formula>1</formula>
      <formula>1</formula>
    </cfRule>
  </conditionalFormatting>
  <conditionalFormatting sqref="P95">
    <cfRule type="cellIs" dxfId="304" priority="269" operator="between">
      <formula>1</formula>
      <formula>1</formula>
    </cfRule>
  </conditionalFormatting>
  <conditionalFormatting sqref="P95">
    <cfRule type="cellIs" dxfId="303" priority="270" operator="between">
      <formula>1</formula>
      <formula>1</formula>
    </cfRule>
  </conditionalFormatting>
  <conditionalFormatting sqref="R95">
    <cfRule type="cellIs" dxfId="302" priority="267" operator="between">
      <formula>1</formula>
      <formula>1</formula>
    </cfRule>
  </conditionalFormatting>
  <conditionalFormatting sqref="R95">
    <cfRule type="cellIs" dxfId="301" priority="268" operator="between">
      <formula>1</formula>
      <formula>1</formula>
    </cfRule>
  </conditionalFormatting>
  <conditionalFormatting sqref="T95">
    <cfRule type="cellIs" dxfId="300" priority="265" operator="between">
      <formula>1</formula>
      <formula>1</formula>
    </cfRule>
  </conditionalFormatting>
  <conditionalFormatting sqref="T95">
    <cfRule type="cellIs" dxfId="299" priority="266" operator="between">
      <formula>1</formula>
      <formula>1</formula>
    </cfRule>
  </conditionalFormatting>
  <conditionalFormatting sqref="P96">
    <cfRule type="cellIs" dxfId="298" priority="263" operator="between">
      <formula>1</formula>
      <formula>1</formula>
    </cfRule>
  </conditionalFormatting>
  <conditionalFormatting sqref="P96">
    <cfRule type="cellIs" dxfId="297" priority="264" operator="between">
      <formula>1</formula>
      <formula>1</formula>
    </cfRule>
  </conditionalFormatting>
  <conditionalFormatting sqref="P97">
    <cfRule type="cellIs" dxfId="296" priority="261" operator="between">
      <formula>1</formula>
      <formula>1</formula>
    </cfRule>
  </conditionalFormatting>
  <conditionalFormatting sqref="P97">
    <cfRule type="cellIs" dxfId="295" priority="262" operator="between">
      <formula>1</formula>
      <formula>1</formula>
    </cfRule>
  </conditionalFormatting>
  <conditionalFormatting sqref="R98">
    <cfRule type="cellIs" dxfId="294" priority="259" operator="between">
      <formula>1</formula>
      <formula>1</formula>
    </cfRule>
  </conditionalFormatting>
  <conditionalFormatting sqref="R98">
    <cfRule type="cellIs" dxfId="293" priority="260" operator="between">
      <formula>1</formula>
      <formula>1</formula>
    </cfRule>
  </conditionalFormatting>
  <conditionalFormatting sqref="T8">
    <cfRule type="cellIs" dxfId="292" priority="258" operator="between">
      <formula>1</formula>
      <formula>1</formula>
    </cfRule>
  </conditionalFormatting>
  <conditionalFormatting sqref="T8">
    <cfRule type="cellIs" dxfId="291" priority="257" operator="between">
      <formula>1</formula>
      <formula>1</formula>
    </cfRule>
  </conditionalFormatting>
  <conditionalFormatting sqref="P13">
    <cfRule type="cellIs" dxfId="290" priority="256" operator="between">
      <formula>1</formula>
      <formula>1</formula>
    </cfRule>
  </conditionalFormatting>
  <conditionalFormatting sqref="P13">
    <cfRule type="cellIs" dxfId="289" priority="255" operator="between">
      <formula>1</formula>
      <formula>1</formula>
    </cfRule>
  </conditionalFormatting>
  <conditionalFormatting sqref="T12">
    <cfRule type="cellIs" dxfId="288" priority="254" operator="between">
      <formula>1</formula>
      <formula>1</formula>
    </cfRule>
  </conditionalFormatting>
  <conditionalFormatting sqref="T12">
    <cfRule type="cellIs" dxfId="287" priority="253" operator="between">
      <formula>1</formula>
      <formula>1</formula>
    </cfRule>
  </conditionalFormatting>
  <conditionalFormatting sqref="R15">
    <cfRule type="cellIs" dxfId="286" priority="252" operator="between">
      <formula>1</formula>
      <formula>1</formula>
    </cfRule>
  </conditionalFormatting>
  <conditionalFormatting sqref="R15">
    <cfRule type="cellIs" dxfId="285" priority="251" operator="between">
      <formula>1</formula>
      <formula>1</formula>
    </cfRule>
  </conditionalFormatting>
  <conditionalFormatting sqref="P16">
    <cfRule type="cellIs" dxfId="284" priority="250" operator="between">
      <formula>1</formula>
      <formula>1</formula>
    </cfRule>
  </conditionalFormatting>
  <conditionalFormatting sqref="P16">
    <cfRule type="cellIs" dxfId="283" priority="249" operator="between">
      <formula>1</formula>
      <formula>1</formula>
    </cfRule>
  </conditionalFormatting>
  <conditionalFormatting sqref="T16">
    <cfRule type="cellIs" dxfId="282" priority="248" operator="between">
      <formula>1</formula>
      <formula>1</formula>
    </cfRule>
  </conditionalFormatting>
  <conditionalFormatting sqref="T16">
    <cfRule type="cellIs" dxfId="281" priority="247" operator="between">
      <formula>1</formula>
      <formula>1</formula>
    </cfRule>
  </conditionalFormatting>
  <conditionalFormatting sqref="T17">
    <cfRule type="cellIs" dxfId="280" priority="246" operator="between">
      <formula>1</formula>
      <formula>1</formula>
    </cfRule>
  </conditionalFormatting>
  <conditionalFormatting sqref="T17">
    <cfRule type="cellIs" dxfId="279" priority="245" operator="between">
      <formula>1</formula>
      <formula>1</formula>
    </cfRule>
  </conditionalFormatting>
  <conditionalFormatting sqref="P19">
    <cfRule type="cellIs" dxfId="278" priority="244" operator="between">
      <formula>1</formula>
      <formula>1</formula>
    </cfRule>
  </conditionalFormatting>
  <conditionalFormatting sqref="P19">
    <cfRule type="cellIs" dxfId="277" priority="243" operator="between">
      <formula>1</formula>
      <formula>1</formula>
    </cfRule>
  </conditionalFormatting>
  <conditionalFormatting sqref="P22">
    <cfRule type="cellIs" dxfId="276" priority="242" operator="between">
      <formula>1</formula>
      <formula>1</formula>
    </cfRule>
  </conditionalFormatting>
  <conditionalFormatting sqref="P22">
    <cfRule type="cellIs" dxfId="275" priority="241" operator="between">
      <formula>1</formula>
      <formula>1</formula>
    </cfRule>
  </conditionalFormatting>
  <conditionalFormatting sqref="R22">
    <cfRule type="cellIs" dxfId="274" priority="240" operator="between">
      <formula>1</formula>
      <formula>1</formula>
    </cfRule>
  </conditionalFormatting>
  <conditionalFormatting sqref="R22">
    <cfRule type="cellIs" dxfId="273" priority="239" operator="between">
      <formula>1</formula>
      <formula>1</formula>
    </cfRule>
  </conditionalFormatting>
  <conditionalFormatting sqref="T23">
    <cfRule type="cellIs" dxfId="272" priority="238" operator="between">
      <formula>1</formula>
      <formula>1</formula>
    </cfRule>
  </conditionalFormatting>
  <conditionalFormatting sqref="T23">
    <cfRule type="cellIs" dxfId="271" priority="237" operator="between">
      <formula>1</formula>
      <formula>1</formula>
    </cfRule>
  </conditionalFormatting>
  <conditionalFormatting sqref="R24">
    <cfRule type="cellIs" dxfId="270" priority="236" operator="between">
      <formula>1</formula>
      <formula>1</formula>
    </cfRule>
  </conditionalFormatting>
  <conditionalFormatting sqref="R24">
    <cfRule type="cellIs" dxfId="269" priority="235" operator="between">
      <formula>1</formula>
      <formula>1</formula>
    </cfRule>
  </conditionalFormatting>
  <conditionalFormatting sqref="P25">
    <cfRule type="cellIs" dxfId="268" priority="234" operator="between">
      <formula>1</formula>
      <formula>1</formula>
    </cfRule>
  </conditionalFormatting>
  <conditionalFormatting sqref="P25">
    <cfRule type="cellIs" dxfId="267" priority="233" operator="between">
      <formula>1</formula>
      <formula>1</formula>
    </cfRule>
  </conditionalFormatting>
  <conditionalFormatting sqref="R25">
    <cfRule type="cellIs" dxfId="266" priority="232" operator="between">
      <formula>1</formula>
      <formula>1</formula>
    </cfRule>
  </conditionalFormatting>
  <conditionalFormatting sqref="R25">
    <cfRule type="cellIs" dxfId="265" priority="231" operator="between">
      <formula>1</formula>
      <formula>1</formula>
    </cfRule>
  </conditionalFormatting>
  <conditionalFormatting sqref="T25">
    <cfRule type="cellIs" dxfId="264" priority="230" operator="between">
      <formula>1</formula>
      <formula>1</formula>
    </cfRule>
  </conditionalFormatting>
  <conditionalFormatting sqref="T25">
    <cfRule type="cellIs" dxfId="263" priority="229" operator="between">
      <formula>1</formula>
      <formula>1</formula>
    </cfRule>
  </conditionalFormatting>
  <conditionalFormatting sqref="T26">
    <cfRule type="cellIs" dxfId="262" priority="228" operator="between">
      <formula>1</formula>
      <formula>1</formula>
    </cfRule>
  </conditionalFormatting>
  <conditionalFormatting sqref="T26">
    <cfRule type="cellIs" dxfId="261" priority="227" operator="between">
      <formula>1</formula>
      <formula>1</formula>
    </cfRule>
  </conditionalFormatting>
  <conditionalFormatting sqref="P27">
    <cfRule type="cellIs" dxfId="260" priority="226" operator="between">
      <formula>1</formula>
      <formula>1</formula>
    </cfRule>
  </conditionalFormatting>
  <conditionalFormatting sqref="P27">
    <cfRule type="cellIs" dxfId="259" priority="225" operator="between">
      <formula>1</formula>
      <formula>1</formula>
    </cfRule>
  </conditionalFormatting>
  <conditionalFormatting sqref="R27">
    <cfRule type="cellIs" dxfId="258" priority="224" operator="between">
      <formula>1</formula>
      <formula>1</formula>
    </cfRule>
  </conditionalFormatting>
  <conditionalFormatting sqref="R27">
    <cfRule type="cellIs" dxfId="257" priority="223" operator="between">
      <formula>1</formula>
      <formula>1</formula>
    </cfRule>
  </conditionalFormatting>
  <conditionalFormatting sqref="T27">
    <cfRule type="cellIs" dxfId="256" priority="222" operator="between">
      <formula>1</formula>
      <formula>1</formula>
    </cfRule>
  </conditionalFormatting>
  <conditionalFormatting sqref="T27">
    <cfRule type="cellIs" dxfId="255" priority="221" operator="between">
      <formula>1</formula>
      <formula>1</formula>
    </cfRule>
  </conditionalFormatting>
  <conditionalFormatting sqref="T29:T30">
    <cfRule type="cellIs" dxfId="254" priority="220" operator="between">
      <formula>1</formula>
      <formula>1</formula>
    </cfRule>
  </conditionalFormatting>
  <conditionalFormatting sqref="T29:T30">
    <cfRule type="cellIs" dxfId="253" priority="219" operator="between">
      <formula>1</formula>
      <formula>1</formula>
    </cfRule>
  </conditionalFormatting>
  <conditionalFormatting sqref="T32">
    <cfRule type="cellIs" dxfId="252" priority="216" operator="between">
      <formula>1</formula>
      <formula>1</formula>
    </cfRule>
  </conditionalFormatting>
  <conditionalFormatting sqref="T32">
    <cfRule type="cellIs" dxfId="251" priority="215" operator="between">
      <formula>1</formula>
      <formula>1</formula>
    </cfRule>
  </conditionalFormatting>
  <conditionalFormatting sqref="R33">
    <cfRule type="cellIs" dxfId="250" priority="214" operator="between">
      <formula>1</formula>
      <formula>1</formula>
    </cfRule>
  </conditionalFormatting>
  <conditionalFormatting sqref="R33">
    <cfRule type="cellIs" dxfId="249" priority="213" operator="between">
      <formula>1</formula>
      <formula>1</formula>
    </cfRule>
  </conditionalFormatting>
  <conditionalFormatting sqref="P36:P37">
    <cfRule type="cellIs" dxfId="248" priority="212" operator="between">
      <formula>1</formula>
      <formula>1</formula>
    </cfRule>
  </conditionalFormatting>
  <conditionalFormatting sqref="P36:P37">
    <cfRule type="cellIs" dxfId="247" priority="211" operator="between">
      <formula>1</formula>
      <formula>1</formula>
    </cfRule>
  </conditionalFormatting>
  <conditionalFormatting sqref="R37">
    <cfRule type="cellIs" dxfId="246" priority="210" operator="between">
      <formula>1</formula>
      <formula>1</formula>
    </cfRule>
  </conditionalFormatting>
  <conditionalFormatting sqref="R37">
    <cfRule type="cellIs" dxfId="245" priority="209" operator="between">
      <formula>1</formula>
      <formula>1</formula>
    </cfRule>
  </conditionalFormatting>
  <conditionalFormatting sqref="P39">
    <cfRule type="cellIs" dxfId="244" priority="208" operator="between">
      <formula>1</formula>
      <formula>1</formula>
    </cfRule>
  </conditionalFormatting>
  <conditionalFormatting sqref="P39">
    <cfRule type="cellIs" dxfId="243" priority="207" operator="between">
      <formula>1</formula>
      <formula>1</formula>
    </cfRule>
  </conditionalFormatting>
  <conditionalFormatting sqref="R39">
    <cfRule type="cellIs" dxfId="242" priority="206" operator="between">
      <formula>1</formula>
      <formula>1</formula>
    </cfRule>
  </conditionalFormatting>
  <conditionalFormatting sqref="R39">
    <cfRule type="cellIs" dxfId="241" priority="205" operator="between">
      <formula>1</formula>
      <formula>1</formula>
    </cfRule>
  </conditionalFormatting>
  <conditionalFormatting sqref="T39">
    <cfRule type="cellIs" dxfId="240" priority="204" operator="between">
      <formula>1</formula>
      <formula>1</formula>
    </cfRule>
  </conditionalFormatting>
  <conditionalFormatting sqref="T39">
    <cfRule type="cellIs" dxfId="239" priority="203" operator="between">
      <formula>1</formula>
      <formula>1</formula>
    </cfRule>
  </conditionalFormatting>
  <conditionalFormatting sqref="P41:P42">
    <cfRule type="cellIs" dxfId="238" priority="202" operator="between">
      <formula>1</formula>
      <formula>1</formula>
    </cfRule>
  </conditionalFormatting>
  <conditionalFormatting sqref="P41:P42">
    <cfRule type="cellIs" dxfId="237" priority="201" operator="between">
      <formula>1</formula>
      <formula>1</formula>
    </cfRule>
  </conditionalFormatting>
  <conditionalFormatting sqref="R42">
    <cfRule type="cellIs" dxfId="236" priority="200" operator="between">
      <formula>1</formula>
      <formula>1</formula>
    </cfRule>
  </conditionalFormatting>
  <conditionalFormatting sqref="R42">
    <cfRule type="cellIs" dxfId="235" priority="199" operator="between">
      <formula>1</formula>
      <formula>1</formula>
    </cfRule>
  </conditionalFormatting>
  <conditionalFormatting sqref="T42">
    <cfRule type="cellIs" dxfId="234" priority="198" operator="between">
      <formula>1</formula>
      <formula>1</formula>
    </cfRule>
  </conditionalFormatting>
  <conditionalFormatting sqref="T42">
    <cfRule type="cellIs" dxfId="233" priority="197" operator="between">
      <formula>1</formula>
      <formula>1</formula>
    </cfRule>
  </conditionalFormatting>
  <conditionalFormatting sqref="R43">
    <cfRule type="cellIs" dxfId="232" priority="196" operator="between">
      <formula>1</formula>
      <formula>1</formula>
    </cfRule>
  </conditionalFormatting>
  <conditionalFormatting sqref="R43">
    <cfRule type="cellIs" dxfId="231" priority="195" operator="between">
      <formula>1</formula>
      <formula>1</formula>
    </cfRule>
  </conditionalFormatting>
  <conditionalFormatting sqref="T43">
    <cfRule type="cellIs" dxfId="230" priority="194" operator="between">
      <formula>1</formula>
      <formula>1</formula>
    </cfRule>
  </conditionalFormatting>
  <conditionalFormatting sqref="T43">
    <cfRule type="cellIs" dxfId="229" priority="193" operator="between">
      <formula>1</formula>
      <formula>1</formula>
    </cfRule>
  </conditionalFormatting>
  <conditionalFormatting sqref="R45">
    <cfRule type="cellIs" dxfId="228" priority="192" operator="between">
      <formula>1</formula>
      <formula>1</formula>
    </cfRule>
  </conditionalFormatting>
  <conditionalFormatting sqref="R45">
    <cfRule type="cellIs" dxfId="227" priority="191" operator="between">
      <formula>1</formula>
      <formula>1</formula>
    </cfRule>
  </conditionalFormatting>
  <conditionalFormatting sqref="R48">
    <cfRule type="cellIs" dxfId="226" priority="190" operator="between">
      <formula>1</formula>
      <formula>1</formula>
    </cfRule>
  </conditionalFormatting>
  <conditionalFormatting sqref="R48">
    <cfRule type="cellIs" dxfId="225" priority="189" operator="between">
      <formula>1</formula>
      <formula>1</formula>
    </cfRule>
  </conditionalFormatting>
  <conditionalFormatting sqref="T49">
    <cfRule type="cellIs" dxfId="224" priority="188" operator="between">
      <formula>1</formula>
      <formula>1</formula>
    </cfRule>
  </conditionalFormatting>
  <conditionalFormatting sqref="T49">
    <cfRule type="cellIs" dxfId="223" priority="187" operator="between">
      <formula>1</formula>
      <formula>1</formula>
    </cfRule>
  </conditionalFormatting>
  <conditionalFormatting sqref="P50">
    <cfRule type="cellIs" dxfId="222" priority="186" operator="between">
      <formula>1</formula>
      <formula>1</formula>
    </cfRule>
  </conditionalFormatting>
  <conditionalFormatting sqref="P50">
    <cfRule type="cellIs" dxfId="221" priority="185" operator="between">
      <formula>1</formula>
      <formula>1</formula>
    </cfRule>
  </conditionalFormatting>
  <conditionalFormatting sqref="R50">
    <cfRule type="cellIs" dxfId="220" priority="184" operator="between">
      <formula>1</formula>
      <formula>1</formula>
    </cfRule>
  </conditionalFormatting>
  <conditionalFormatting sqref="R50">
    <cfRule type="cellIs" dxfId="219" priority="183" operator="between">
      <formula>1</formula>
      <formula>1</formula>
    </cfRule>
  </conditionalFormatting>
  <conditionalFormatting sqref="T50">
    <cfRule type="cellIs" dxfId="218" priority="182" operator="between">
      <formula>1</formula>
      <formula>1</formula>
    </cfRule>
  </conditionalFormatting>
  <conditionalFormatting sqref="T50">
    <cfRule type="cellIs" dxfId="217" priority="181" operator="between">
      <formula>1</formula>
      <formula>1</formula>
    </cfRule>
  </conditionalFormatting>
  <conditionalFormatting sqref="T51">
    <cfRule type="cellIs" dxfId="216" priority="180" operator="between">
      <formula>1</formula>
      <formula>1</formula>
    </cfRule>
  </conditionalFormatting>
  <conditionalFormatting sqref="T51">
    <cfRule type="cellIs" dxfId="215" priority="179" operator="between">
      <formula>1</formula>
      <formula>1</formula>
    </cfRule>
  </conditionalFormatting>
  <conditionalFormatting sqref="P52">
    <cfRule type="cellIs" dxfId="214" priority="178" operator="between">
      <formula>1</formula>
      <formula>1</formula>
    </cfRule>
  </conditionalFormatting>
  <conditionalFormatting sqref="P52">
    <cfRule type="cellIs" dxfId="213" priority="177" operator="between">
      <formula>1</formula>
      <formula>1</formula>
    </cfRule>
  </conditionalFormatting>
  <conditionalFormatting sqref="R53">
    <cfRule type="cellIs" dxfId="212" priority="176" operator="between">
      <formula>1</formula>
      <formula>1</formula>
    </cfRule>
  </conditionalFormatting>
  <conditionalFormatting sqref="R53">
    <cfRule type="cellIs" dxfId="211" priority="175" operator="between">
      <formula>1</formula>
      <formula>1</formula>
    </cfRule>
  </conditionalFormatting>
  <conditionalFormatting sqref="P55">
    <cfRule type="cellIs" dxfId="210" priority="174" operator="between">
      <formula>1</formula>
      <formula>1</formula>
    </cfRule>
  </conditionalFormatting>
  <conditionalFormatting sqref="P55">
    <cfRule type="cellIs" dxfId="209" priority="173" operator="between">
      <formula>1</formula>
      <formula>1</formula>
    </cfRule>
  </conditionalFormatting>
  <conditionalFormatting sqref="R55">
    <cfRule type="cellIs" dxfId="208" priority="172" operator="between">
      <formula>1</formula>
      <formula>1</formula>
    </cfRule>
  </conditionalFormatting>
  <conditionalFormatting sqref="R55">
    <cfRule type="cellIs" dxfId="207" priority="171" operator="between">
      <formula>1</formula>
      <formula>1</formula>
    </cfRule>
  </conditionalFormatting>
  <conditionalFormatting sqref="T55">
    <cfRule type="cellIs" dxfId="206" priority="170" operator="between">
      <formula>1</formula>
      <formula>1</formula>
    </cfRule>
  </conditionalFormatting>
  <conditionalFormatting sqref="T55">
    <cfRule type="cellIs" dxfId="205" priority="169" operator="between">
      <formula>1</formula>
      <formula>1</formula>
    </cfRule>
  </conditionalFormatting>
  <conditionalFormatting sqref="R58">
    <cfRule type="cellIs" dxfId="204" priority="168" operator="between">
      <formula>1</formula>
      <formula>1</formula>
    </cfRule>
  </conditionalFormatting>
  <conditionalFormatting sqref="R58">
    <cfRule type="cellIs" dxfId="203" priority="167" operator="between">
      <formula>1</formula>
      <formula>1</formula>
    </cfRule>
  </conditionalFormatting>
  <conditionalFormatting sqref="P60">
    <cfRule type="cellIs" dxfId="202" priority="166" operator="between">
      <formula>1</formula>
      <formula>1</formula>
    </cfRule>
  </conditionalFormatting>
  <conditionalFormatting sqref="P60">
    <cfRule type="cellIs" dxfId="201" priority="165" operator="between">
      <formula>1</formula>
      <formula>1</formula>
    </cfRule>
  </conditionalFormatting>
  <conditionalFormatting sqref="P61">
    <cfRule type="cellIs" dxfId="200" priority="164" operator="between">
      <formula>1</formula>
      <formula>1</formula>
    </cfRule>
  </conditionalFormatting>
  <conditionalFormatting sqref="P61">
    <cfRule type="cellIs" dxfId="199" priority="163" operator="between">
      <formula>1</formula>
      <formula>1</formula>
    </cfRule>
  </conditionalFormatting>
  <conditionalFormatting sqref="R60">
    <cfRule type="cellIs" dxfId="198" priority="162" operator="between">
      <formula>1</formula>
      <formula>1</formula>
    </cfRule>
  </conditionalFormatting>
  <conditionalFormatting sqref="R60">
    <cfRule type="cellIs" dxfId="197" priority="161" operator="between">
      <formula>1</formula>
      <formula>1</formula>
    </cfRule>
  </conditionalFormatting>
  <conditionalFormatting sqref="R61">
    <cfRule type="cellIs" dxfId="196" priority="160" operator="between">
      <formula>1</formula>
      <formula>1</formula>
    </cfRule>
  </conditionalFormatting>
  <conditionalFormatting sqref="R61">
    <cfRule type="cellIs" dxfId="195" priority="159" operator="between">
      <formula>1</formula>
      <formula>1</formula>
    </cfRule>
  </conditionalFormatting>
  <conditionalFormatting sqref="T60:T61">
    <cfRule type="cellIs" dxfId="194" priority="158" operator="between">
      <formula>1</formula>
      <formula>1</formula>
    </cfRule>
  </conditionalFormatting>
  <conditionalFormatting sqref="T60:T61">
    <cfRule type="cellIs" dxfId="193" priority="157" operator="between">
      <formula>1</formula>
      <formula>1</formula>
    </cfRule>
  </conditionalFormatting>
  <conditionalFormatting sqref="T62">
    <cfRule type="cellIs" dxfId="192" priority="156" operator="between">
      <formula>1</formula>
      <formula>1</formula>
    </cfRule>
  </conditionalFormatting>
  <conditionalFormatting sqref="T62">
    <cfRule type="cellIs" dxfId="191" priority="155" operator="between">
      <formula>1</formula>
      <formula>1</formula>
    </cfRule>
  </conditionalFormatting>
  <conditionalFormatting sqref="R63">
    <cfRule type="cellIs" dxfId="190" priority="154" operator="between">
      <formula>1</formula>
      <formula>1</formula>
    </cfRule>
  </conditionalFormatting>
  <conditionalFormatting sqref="R63">
    <cfRule type="cellIs" dxfId="189" priority="153" operator="between">
      <formula>1</formula>
      <formula>1</formula>
    </cfRule>
  </conditionalFormatting>
  <conditionalFormatting sqref="P64">
    <cfRule type="cellIs" dxfId="188" priority="152" operator="between">
      <formula>1</formula>
      <formula>1</formula>
    </cfRule>
  </conditionalFormatting>
  <conditionalFormatting sqref="P64">
    <cfRule type="cellIs" dxfId="187" priority="151" operator="between">
      <formula>1</formula>
      <formula>1</formula>
    </cfRule>
  </conditionalFormatting>
  <conditionalFormatting sqref="P66">
    <cfRule type="cellIs" dxfId="186" priority="150" operator="between">
      <formula>1</formula>
      <formula>1</formula>
    </cfRule>
  </conditionalFormatting>
  <conditionalFormatting sqref="P66">
    <cfRule type="cellIs" dxfId="185" priority="149" operator="between">
      <formula>1</formula>
      <formula>1</formula>
    </cfRule>
  </conditionalFormatting>
  <conditionalFormatting sqref="R66">
    <cfRule type="cellIs" dxfId="184" priority="148" operator="between">
      <formula>1</formula>
      <formula>1</formula>
    </cfRule>
  </conditionalFormatting>
  <conditionalFormatting sqref="R66">
    <cfRule type="cellIs" dxfId="183" priority="147" operator="between">
      <formula>1</formula>
      <formula>1</formula>
    </cfRule>
  </conditionalFormatting>
  <conditionalFormatting sqref="T66">
    <cfRule type="cellIs" dxfId="182" priority="146" operator="between">
      <formula>1</formula>
      <formula>1</formula>
    </cfRule>
  </conditionalFormatting>
  <conditionalFormatting sqref="T66">
    <cfRule type="cellIs" dxfId="181" priority="145" operator="between">
      <formula>1</formula>
      <formula>1</formula>
    </cfRule>
  </conditionalFormatting>
  <conditionalFormatting sqref="P68">
    <cfRule type="cellIs" dxfId="180" priority="144" operator="between">
      <formula>1</formula>
      <formula>1</formula>
    </cfRule>
  </conditionalFormatting>
  <conditionalFormatting sqref="P68">
    <cfRule type="cellIs" dxfId="179" priority="143" operator="between">
      <formula>1</formula>
      <formula>1</formula>
    </cfRule>
  </conditionalFormatting>
  <conditionalFormatting sqref="R68">
    <cfRule type="cellIs" dxfId="178" priority="142" operator="between">
      <formula>1</formula>
      <formula>1</formula>
    </cfRule>
  </conditionalFormatting>
  <conditionalFormatting sqref="R68">
    <cfRule type="cellIs" dxfId="177" priority="141" operator="between">
      <formula>1</formula>
      <formula>1</formula>
    </cfRule>
  </conditionalFormatting>
  <conditionalFormatting sqref="T68">
    <cfRule type="cellIs" dxfId="176" priority="140" operator="between">
      <formula>1</formula>
      <formula>1</formula>
    </cfRule>
  </conditionalFormatting>
  <conditionalFormatting sqref="T68">
    <cfRule type="cellIs" dxfId="175" priority="139" operator="between">
      <formula>1</formula>
      <formula>1</formula>
    </cfRule>
  </conditionalFormatting>
  <conditionalFormatting sqref="P69">
    <cfRule type="cellIs" dxfId="174" priority="138" operator="between">
      <formula>1</formula>
      <formula>1</formula>
    </cfRule>
  </conditionalFormatting>
  <conditionalFormatting sqref="P69">
    <cfRule type="cellIs" dxfId="173" priority="137" operator="between">
      <formula>1</formula>
      <formula>1</formula>
    </cfRule>
  </conditionalFormatting>
  <conditionalFormatting sqref="P71">
    <cfRule type="cellIs" dxfId="172" priority="136" operator="between">
      <formula>1</formula>
      <formula>1</formula>
    </cfRule>
  </conditionalFormatting>
  <conditionalFormatting sqref="P71">
    <cfRule type="cellIs" dxfId="171" priority="135" operator="between">
      <formula>1</formula>
      <formula>1</formula>
    </cfRule>
  </conditionalFormatting>
  <conditionalFormatting sqref="T72">
    <cfRule type="cellIs" dxfId="170" priority="134" operator="between">
      <formula>1</formula>
      <formula>1</formula>
    </cfRule>
  </conditionalFormatting>
  <conditionalFormatting sqref="T72">
    <cfRule type="cellIs" dxfId="169" priority="133" operator="between">
      <formula>1</formula>
      <formula>1</formula>
    </cfRule>
  </conditionalFormatting>
  <conditionalFormatting sqref="R73">
    <cfRule type="cellIs" dxfId="168" priority="132" operator="between">
      <formula>1</formula>
      <formula>1</formula>
    </cfRule>
  </conditionalFormatting>
  <conditionalFormatting sqref="R73">
    <cfRule type="cellIs" dxfId="167" priority="131" operator="between">
      <formula>1</formula>
      <formula>1</formula>
    </cfRule>
  </conditionalFormatting>
  <conditionalFormatting sqref="P76">
    <cfRule type="cellIs" dxfId="166" priority="130" operator="between">
      <formula>1</formula>
      <formula>1</formula>
    </cfRule>
  </conditionalFormatting>
  <conditionalFormatting sqref="P76">
    <cfRule type="cellIs" dxfId="165" priority="129" operator="between">
      <formula>1</formula>
      <formula>1</formula>
    </cfRule>
  </conditionalFormatting>
  <conditionalFormatting sqref="R77">
    <cfRule type="cellIs" dxfId="164" priority="128" operator="between">
      <formula>1</formula>
      <formula>1</formula>
    </cfRule>
  </conditionalFormatting>
  <conditionalFormatting sqref="R77">
    <cfRule type="cellIs" dxfId="163" priority="127" operator="between">
      <formula>1</formula>
      <formula>1</formula>
    </cfRule>
  </conditionalFormatting>
  <conditionalFormatting sqref="R81">
    <cfRule type="cellIs" dxfId="162" priority="126" operator="between">
      <formula>1</formula>
      <formula>1</formula>
    </cfRule>
  </conditionalFormatting>
  <conditionalFormatting sqref="R81">
    <cfRule type="cellIs" dxfId="161" priority="125" operator="between">
      <formula>1</formula>
      <formula>1</formula>
    </cfRule>
  </conditionalFormatting>
  <conditionalFormatting sqref="R82">
    <cfRule type="cellIs" dxfId="160" priority="124" operator="between">
      <formula>1</formula>
      <formula>1</formula>
    </cfRule>
  </conditionalFormatting>
  <conditionalFormatting sqref="R82">
    <cfRule type="cellIs" dxfId="159" priority="123" operator="between">
      <formula>1</formula>
      <formula>1</formula>
    </cfRule>
  </conditionalFormatting>
  <conditionalFormatting sqref="T84">
    <cfRule type="cellIs" dxfId="158" priority="122" operator="between">
      <formula>1</formula>
      <formula>1</formula>
    </cfRule>
  </conditionalFormatting>
  <conditionalFormatting sqref="T84">
    <cfRule type="cellIs" dxfId="157" priority="121" operator="between">
      <formula>1</formula>
      <formula>1</formula>
    </cfRule>
  </conditionalFormatting>
  <conditionalFormatting sqref="R65">
    <cfRule type="cellIs" dxfId="156" priority="120" operator="between">
      <formula>1</formula>
      <formula>1</formula>
    </cfRule>
  </conditionalFormatting>
  <conditionalFormatting sqref="R65">
    <cfRule type="cellIs" dxfId="155" priority="119" operator="between">
      <formula>1</formula>
      <formula>1</formula>
    </cfRule>
  </conditionalFormatting>
  <conditionalFormatting sqref="X5:X6">
    <cfRule type="cellIs" dxfId="154" priority="118" operator="between">
      <formula>1</formula>
      <formula>1</formula>
    </cfRule>
  </conditionalFormatting>
  <conditionalFormatting sqref="X5:X6">
    <cfRule type="cellIs" dxfId="153" priority="117" operator="between">
      <formula>1</formula>
      <formula>1</formula>
    </cfRule>
  </conditionalFormatting>
  <conditionalFormatting sqref="X16">
    <cfRule type="cellIs" dxfId="152" priority="116" operator="between">
      <formula>1</formula>
      <formula>1</formula>
    </cfRule>
  </conditionalFormatting>
  <conditionalFormatting sqref="X16">
    <cfRule type="cellIs" dxfId="151" priority="115" operator="between">
      <formula>1</formula>
      <formula>1</formula>
    </cfRule>
  </conditionalFormatting>
  <conditionalFormatting sqref="Z15">
    <cfRule type="cellIs" dxfId="150" priority="114" operator="between">
      <formula>1</formula>
      <formula>1</formula>
    </cfRule>
  </conditionalFormatting>
  <conditionalFormatting sqref="Z15">
    <cfRule type="cellIs" dxfId="149" priority="113" operator="between">
      <formula>1</formula>
      <formula>1</formula>
    </cfRule>
  </conditionalFormatting>
  <conditionalFormatting sqref="AB16">
    <cfRule type="cellIs" dxfId="148" priority="112" operator="between">
      <formula>1</formula>
      <formula>1</formula>
    </cfRule>
  </conditionalFormatting>
  <conditionalFormatting sqref="AB16">
    <cfRule type="cellIs" dxfId="147" priority="111" operator="between">
      <formula>1</formula>
      <formula>1</formula>
    </cfRule>
  </conditionalFormatting>
  <conditionalFormatting sqref="V20">
    <cfRule type="cellIs" dxfId="146" priority="110" operator="between">
      <formula>1</formula>
      <formula>1</formula>
    </cfRule>
  </conditionalFormatting>
  <conditionalFormatting sqref="V20">
    <cfRule type="cellIs" dxfId="145" priority="109" operator="between">
      <formula>1</formula>
      <formula>1</formula>
    </cfRule>
  </conditionalFormatting>
  <conditionalFormatting sqref="X19">
    <cfRule type="cellIs" dxfId="144" priority="108" operator="between">
      <formula>1</formula>
      <formula>1</formula>
    </cfRule>
  </conditionalFormatting>
  <conditionalFormatting sqref="X19">
    <cfRule type="cellIs" dxfId="143" priority="107" operator="between">
      <formula>1</formula>
      <formula>1</formula>
    </cfRule>
  </conditionalFormatting>
  <conditionalFormatting sqref="V22">
    <cfRule type="cellIs" dxfId="142" priority="106" operator="between">
      <formula>1</formula>
      <formula>1</formula>
    </cfRule>
  </conditionalFormatting>
  <conditionalFormatting sqref="V22">
    <cfRule type="cellIs" dxfId="141" priority="105" operator="between">
      <formula>1</formula>
      <formula>1</formula>
    </cfRule>
  </conditionalFormatting>
  <conditionalFormatting sqref="X22">
    <cfRule type="cellIs" dxfId="140" priority="104" operator="between">
      <formula>1</formula>
      <formula>1</formula>
    </cfRule>
  </conditionalFormatting>
  <conditionalFormatting sqref="X22">
    <cfRule type="cellIs" dxfId="139" priority="103" operator="between">
      <formula>1</formula>
      <formula>1</formula>
    </cfRule>
  </conditionalFormatting>
  <conditionalFormatting sqref="X23">
    <cfRule type="cellIs" dxfId="138" priority="102" operator="between">
      <formula>1</formula>
      <formula>1</formula>
    </cfRule>
  </conditionalFormatting>
  <conditionalFormatting sqref="X23">
    <cfRule type="cellIs" dxfId="137" priority="101" operator="between">
      <formula>1</formula>
      <formula>1</formula>
    </cfRule>
  </conditionalFormatting>
  <conditionalFormatting sqref="V25">
    <cfRule type="cellIs" dxfId="136" priority="100" operator="between">
      <formula>1</formula>
      <formula>1</formula>
    </cfRule>
  </conditionalFormatting>
  <conditionalFormatting sqref="V25">
    <cfRule type="cellIs" dxfId="135" priority="99" operator="between">
      <formula>1</formula>
      <formula>1</formula>
    </cfRule>
  </conditionalFormatting>
  <conditionalFormatting sqref="X25">
    <cfRule type="cellIs" dxfId="134" priority="98" operator="between">
      <formula>1</formula>
      <formula>1</formula>
    </cfRule>
  </conditionalFormatting>
  <conditionalFormatting sqref="X25">
    <cfRule type="cellIs" dxfId="133" priority="97" operator="between">
      <formula>1</formula>
      <formula>1</formula>
    </cfRule>
  </conditionalFormatting>
  <conditionalFormatting sqref="Z25">
    <cfRule type="cellIs" dxfId="132" priority="96" operator="between">
      <formula>1</formula>
      <formula>1</formula>
    </cfRule>
  </conditionalFormatting>
  <conditionalFormatting sqref="Z25">
    <cfRule type="cellIs" dxfId="131" priority="95" operator="between">
      <formula>1</formula>
      <formula>1</formula>
    </cfRule>
  </conditionalFormatting>
  <conditionalFormatting sqref="V27">
    <cfRule type="cellIs" dxfId="130" priority="94" operator="between">
      <formula>1</formula>
      <formula>1</formula>
    </cfRule>
  </conditionalFormatting>
  <conditionalFormatting sqref="V27">
    <cfRule type="cellIs" dxfId="129" priority="93" operator="between">
      <formula>1</formula>
      <formula>1</formula>
    </cfRule>
  </conditionalFormatting>
  <conditionalFormatting sqref="X27">
    <cfRule type="cellIs" dxfId="128" priority="92" operator="between">
      <formula>1</formula>
      <formula>1</formula>
    </cfRule>
  </conditionalFormatting>
  <conditionalFormatting sqref="X27">
    <cfRule type="cellIs" dxfId="127" priority="91" operator="between">
      <formula>1</formula>
      <formula>1</formula>
    </cfRule>
  </conditionalFormatting>
  <conditionalFormatting sqref="Z27">
    <cfRule type="cellIs" dxfId="126" priority="90" operator="between">
      <formula>1</formula>
      <formula>1</formula>
    </cfRule>
  </conditionalFormatting>
  <conditionalFormatting sqref="Z27">
    <cfRule type="cellIs" dxfId="125" priority="89" operator="between">
      <formula>1</formula>
      <formula>1</formula>
    </cfRule>
  </conditionalFormatting>
  <conditionalFormatting sqref="Z28">
    <cfRule type="cellIs" dxfId="124" priority="88" operator="between">
      <formula>1</formula>
      <formula>1</formula>
    </cfRule>
  </conditionalFormatting>
  <conditionalFormatting sqref="Z28">
    <cfRule type="cellIs" dxfId="123" priority="87" operator="between">
      <formula>1</formula>
      <formula>1</formula>
    </cfRule>
  </conditionalFormatting>
  <conditionalFormatting sqref="V31">
    <cfRule type="cellIs" dxfId="122" priority="86" operator="between">
      <formula>1</formula>
      <formula>1</formula>
    </cfRule>
  </conditionalFormatting>
  <conditionalFormatting sqref="V31">
    <cfRule type="cellIs" dxfId="121" priority="85" operator="between">
      <formula>1</formula>
      <formula>1</formula>
    </cfRule>
  </conditionalFormatting>
  <conditionalFormatting sqref="Z33">
    <cfRule type="cellIs" dxfId="120" priority="84" operator="between">
      <formula>1</formula>
      <formula>1</formula>
    </cfRule>
  </conditionalFormatting>
  <conditionalFormatting sqref="Z33">
    <cfRule type="cellIs" dxfId="119" priority="83" operator="between">
      <formula>1</formula>
      <formula>1</formula>
    </cfRule>
  </conditionalFormatting>
  <conditionalFormatting sqref="V38:V39">
    <cfRule type="cellIs" dxfId="118" priority="82" operator="between">
      <formula>1</formula>
      <formula>1</formula>
    </cfRule>
  </conditionalFormatting>
  <conditionalFormatting sqref="V38:V39">
    <cfRule type="cellIs" dxfId="117" priority="81" operator="between">
      <formula>1</formula>
      <formula>1</formula>
    </cfRule>
  </conditionalFormatting>
  <conditionalFormatting sqref="X39">
    <cfRule type="cellIs" dxfId="116" priority="80" operator="between">
      <formula>1</formula>
      <formula>1</formula>
    </cfRule>
  </conditionalFormatting>
  <conditionalFormatting sqref="X39">
    <cfRule type="cellIs" dxfId="115" priority="79" operator="between">
      <formula>1</formula>
      <formula>1</formula>
    </cfRule>
  </conditionalFormatting>
  <conditionalFormatting sqref="Z39">
    <cfRule type="cellIs" dxfId="114" priority="78" operator="between">
      <formula>1</formula>
      <formula>1</formula>
    </cfRule>
  </conditionalFormatting>
  <conditionalFormatting sqref="Z39">
    <cfRule type="cellIs" dxfId="113" priority="77" operator="between">
      <formula>1</formula>
      <formula>1</formula>
    </cfRule>
  </conditionalFormatting>
  <conditionalFormatting sqref="V42">
    <cfRule type="cellIs" dxfId="112" priority="76" operator="between">
      <formula>1</formula>
      <formula>1</formula>
    </cfRule>
  </conditionalFormatting>
  <conditionalFormatting sqref="V42">
    <cfRule type="cellIs" dxfId="111" priority="75" operator="between">
      <formula>1</formula>
      <formula>1</formula>
    </cfRule>
  </conditionalFormatting>
  <conditionalFormatting sqref="X42">
    <cfRule type="cellIs" dxfId="110" priority="74" operator="between">
      <formula>1</formula>
      <formula>1</formula>
    </cfRule>
  </conditionalFormatting>
  <conditionalFormatting sqref="X42">
    <cfRule type="cellIs" dxfId="109" priority="73" operator="between">
      <formula>1</formula>
      <formula>1</formula>
    </cfRule>
  </conditionalFormatting>
  <conditionalFormatting sqref="Z42">
    <cfRule type="cellIs" dxfId="108" priority="72" operator="between">
      <formula>1</formula>
      <formula>1</formula>
    </cfRule>
  </conditionalFormatting>
  <conditionalFormatting sqref="Z42">
    <cfRule type="cellIs" dxfId="107" priority="71" operator="between">
      <formula>1</formula>
      <formula>1</formula>
    </cfRule>
  </conditionalFormatting>
  <conditionalFormatting sqref="X43">
    <cfRule type="cellIs" dxfId="106" priority="70" operator="between">
      <formula>1</formula>
      <formula>1</formula>
    </cfRule>
  </conditionalFormatting>
  <conditionalFormatting sqref="X43">
    <cfRule type="cellIs" dxfId="105" priority="69" operator="between">
      <formula>1</formula>
      <formula>1</formula>
    </cfRule>
  </conditionalFormatting>
  <conditionalFormatting sqref="Z44">
    <cfRule type="cellIs" dxfId="104" priority="68" operator="between">
      <formula>1</formula>
      <formula>1</formula>
    </cfRule>
  </conditionalFormatting>
  <conditionalFormatting sqref="Z44">
    <cfRule type="cellIs" dxfId="103" priority="67" operator="between">
      <formula>1</formula>
      <formula>1</formula>
    </cfRule>
  </conditionalFormatting>
  <conditionalFormatting sqref="V49">
    <cfRule type="cellIs" dxfId="102" priority="66" operator="between">
      <formula>1</formula>
      <formula>1</formula>
    </cfRule>
  </conditionalFormatting>
  <conditionalFormatting sqref="V49">
    <cfRule type="cellIs" dxfId="101" priority="65" operator="between">
      <formula>1</formula>
      <formula>1</formula>
    </cfRule>
  </conditionalFormatting>
  <conditionalFormatting sqref="V50">
    <cfRule type="cellIs" dxfId="100" priority="64" operator="between">
      <formula>1</formula>
      <formula>1</formula>
    </cfRule>
  </conditionalFormatting>
  <conditionalFormatting sqref="V50">
    <cfRule type="cellIs" dxfId="99" priority="63" operator="between">
      <formula>1</formula>
      <formula>1</formula>
    </cfRule>
  </conditionalFormatting>
  <conditionalFormatting sqref="X49:X50">
    <cfRule type="cellIs" dxfId="98" priority="62" operator="between">
      <formula>1</formula>
      <formula>1</formula>
    </cfRule>
  </conditionalFormatting>
  <conditionalFormatting sqref="X49:X50">
    <cfRule type="cellIs" dxfId="97" priority="61" operator="between">
      <formula>1</formula>
      <formula>1</formula>
    </cfRule>
  </conditionalFormatting>
  <conditionalFormatting sqref="Z50">
    <cfRule type="cellIs" dxfId="96" priority="60" operator="between">
      <formula>1</formula>
      <formula>1</formula>
    </cfRule>
  </conditionalFormatting>
  <conditionalFormatting sqref="Z50">
    <cfRule type="cellIs" dxfId="95" priority="59" operator="between">
      <formula>1</formula>
      <formula>1</formula>
    </cfRule>
  </conditionalFormatting>
  <conditionalFormatting sqref="V53">
    <cfRule type="cellIs" dxfId="94" priority="58" operator="between">
      <formula>1</formula>
      <formula>1</formula>
    </cfRule>
  </conditionalFormatting>
  <conditionalFormatting sqref="V53">
    <cfRule type="cellIs" dxfId="93" priority="57" operator="between">
      <formula>1</formula>
      <formula>1</formula>
    </cfRule>
  </conditionalFormatting>
  <conditionalFormatting sqref="Z53">
    <cfRule type="cellIs" dxfId="92" priority="56" operator="between">
      <formula>1</formula>
      <formula>1</formula>
    </cfRule>
  </conditionalFormatting>
  <conditionalFormatting sqref="Z53">
    <cfRule type="cellIs" dxfId="91" priority="55" operator="between">
      <formula>1</formula>
      <formula>1</formula>
    </cfRule>
  </conditionalFormatting>
  <conditionalFormatting sqref="V55:V56">
    <cfRule type="cellIs" dxfId="90" priority="54" operator="between">
      <formula>1</formula>
      <formula>1</formula>
    </cfRule>
  </conditionalFormatting>
  <conditionalFormatting sqref="V55:V56">
    <cfRule type="cellIs" dxfId="89" priority="53" operator="between">
      <formula>1</formula>
      <formula>1</formula>
    </cfRule>
  </conditionalFormatting>
  <conditionalFormatting sqref="V58">
    <cfRule type="cellIs" dxfId="88" priority="52" operator="between">
      <formula>1</formula>
      <formula>1</formula>
    </cfRule>
  </conditionalFormatting>
  <conditionalFormatting sqref="V58">
    <cfRule type="cellIs" dxfId="87" priority="51" operator="between">
      <formula>1</formula>
      <formula>1</formula>
    </cfRule>
  </conditionalFormatting>
  <conditionalFormatting sqref="V60:V61">
    <cfRule type="cellIs" dxfId="86" priority="50" operator="between">
      <formula>1</formula>
      <formula>1</formula>
    </cfRule>
  </conditionalFormatting>
  <conditionalFormatting sqref="V60:V61">
    <cfRule type="cellIs" dxfId="85" priority="49" operator="between">
      <formula>1</formula>
      <formula>1</formula>
    </cfRule>
  </conditionalFormatting>
  <conditionalFormatting sqref="X60">
    <cfRule type="cellIs" dxfId="84" priority="48" operator="between">
      <formula>1</formula>
      <formula>1</formula>
    </cfRule>
  </conditionalFormatting>
  <conditionalFormatting sqref="X60">
    <cfRule type="cellIs" dxfId="83" priority="47" operator="between">
      <formula>1</formula>
      <formula>1</formula>
    </cfRule>
  </conditionalFormatting>
  <conditionalFormatting sqref="X61">
    <cfRule type="cellIs" dxfId="82" priority="46" operator="between">
      <formula>1</formula>
      <formula>1</formula>
    </cfRule>
  </conditionalFormatting>
  <conditionalFormatting sqref="X61">
    <cfRule type="cellIs" dxfId="81" priority="45" operator="between">
      <formula>1</formula>
      <formula>1</formula>
    </cfRule>
  </conditionalFormatting>
  <conditionalFormatting sqref="Z60:Z61">
    <cfRule type="cellIs" dxfId="80" priority="44" operator="between">
      <formula>1</formula>
      <formula>1</formula>
    </cfRule>
  </conditionalFormatting>
  <conditionalFormatting sqref="Z60:Z61">
    <cfRule type="cellIs" dxfId="79" priority="43" operator="between">
      <formula>1</formula>
      <formula>1</formula>
    </cfRule>
  </conditionalFormatting>
  <conditionalFormatting sqref="Z62">
    <cfRule type="cellIs" dxfId="78" priority="42" operator="between">
      <formula>1</formula>
      <formula>1</formula>
    </cfRule>
  </conditionalFormatting>
  <conditionalFormatting sqref="Z62">
    <cfRule type="cellIs" dxfId="77" priority="41" operator="between">
      <formula>1</formula>
      <formula>1</formula>
    </cfRule>
  </conditionalFormatting>
  <conditionalFormatting sqref="Z64:Z65">
    <cfRule type="cellIs" dxfId="76" priority="40" operator="between">
      <formula>1</formula>
      <formula>1</formula>
    </cfRule>
  </conditionalFormatting>
  <conditionalFormatting sqref="Z64:Z65">
    <cfRule type="cellIs" dxfId="75" priority="39" operator="between">
      <formula>1</formula>
      <formula>1</formula>
    </cfRule>
  </conditionalFormatting>
  <conditionalFormatting sqref="V66">
    <cfRule type="cellIs" dxfId="74" priority="38" operator="between">
      <formula>1</formula>
      <formula>1</formula>
    </cfRule>
  </conditionalFormatting>
  <conditionalFormatting sqref="V66">
    <cfRule type="cellIs" dxfId="73" priority="37" operator="between">
      <formula>1</formula>
      <formula>1</formula>
    </cfRule>
  </conditionalFormatting>
  <conditionalFormatting sqref="X67:X69">
    <cfRule type="cellIs" dxfId="72" priority="36" operator="between">
      <formula>1</formula>
      <formula>1</formula>
    </cfRule>
  </conditionalFormatting>
  <conditionalFormatting sqref="X67:X69">
    <cfRule type="cellIs" dxfId="71" priority="35" operator="between">
      <formula>1</formula>
      <formula>1</formula>
    </cfRule>
  </conditionalFormatting>
  <conditionalFormatting sqref="Z68">
    <cfRule type="cellIs" dxfId="70" priority="34" operator="between">
      <formula>1</formula>
      <formula>1</formula>
    </cfRule>
  </conditionalFormatting>
  <conditionalFormatting sqref="Z68">
    <cfRule type="cellIs" dxfId="69" priority="33" operator="between">
      <formula>1</formula>
      <formula>1</formula>
    </cfRule>
  </conditionalFormatting>
  <conditionalFormatting sqref="Z70">
    <cfRule type="cellIs" dxfId="68" priority="32" operator="between">
      <formula>1</formula>
      <formula>1</formula>
    </cfRule>
  </conditionalFormatting>
  <conditionalFormatting sqref="Z70">
    <cfRule type="cellIs" dxfId="67" priority="31" operator="between">
      <formula>1</formula>
      <formula>1</formula>
    </cfRule>
  </conditionalFormatting>
  <conditionalFormatting sqref="V71">
    <cfRule type="cellIs" dxfId="66" priority="30" operator="between">
      <formula>1</formula>
      <formula>1</formula>
    </cfRule>
  </conditionalFormatting>
  <conditionalFormatting sqref="V71">
    <cfRule type="cellIs" dxfId="65" priority="29" operator="between">
      <formula>1</formula>
      <formula>1</formula>
    </cfRule>
  </conditionalFormatting>
  <conditionalFormatting sqref="Z73">
    <cfRule type="cellIs" dxfId="64" priority="28" operator="between">
      <formula>1</formula>
      <formula>1</formula>
    </cfRule>
  </conditionalFormatting>
  <conditionalFormatting sqref="Z73">
    <cfRule type="cellIs" dxfId="63" priority="27" operator="between">
      <formula>1</formula>
      <formula>1</formula>
    </cfRule>
  </conditionalFormatting>
  <conditionalFormatting sqref="X74">
    <cfRule type="cellIs" dxfId="62" priority="26" operator="between">
      <formula>1</formula>
      <formula>1</formula>
    </cfRule>
  </conditionalFormatting>
  <conditionalFormatting sqref="X74">
    <cfRule type="cellIs" dxfId="61" priority="25" operator="between">
      <formula>1</formula>
      <formula>1</formula>
    </cfRule>
  </conditionalFormatting>
  <conditionalFormatting sqref="Z75">
    <cfRule type="cellIs" dxfId="60" priority="24" operator="between">
      <formula>1</formula>
      <formula>1</formula>
    </cfRule>
  </conditionalFormatting>
  <conditionalFormatting sqref="Z75">
    <cfRule type="cellIs" dxfId="59" priority="23" operator="between">
      <formula>1</formula>
      <formula>1</formula>
    </cfRule>
  </conditionalFormatting>
  <conditionalFormatting sqref="V76">
    <cfRule type="cellIs" dxfId="58" priority="22" operator="between">
      <formula>1</formula>
      <formula>1</formula>
    </cfRule>
  </conditionalFormatting>
  <conditionalFormatting sqref="V76">
    <cfRule type="cellIs" dxfId="57" priority="21" operator="between">
      <formula>1</formula>
      <formula>1</formula>
    </cfRule>
  </conditionalFormatting>
  <conditionalFormatting sqref="V78">
    <cfRule type="cellIs" dxfId="56" priority="20" operator="between">
      <formula>1</formula>
      <formula>1</formula>
    </cfRule>
  </conditionalFormatting>
  <conditionalFormatting sqref="V78">
    <cfRule type="cellIs" dxfId="55" priority="19" operator="between">
      <formula>1</formula>
      <formula>1</formula>
    </cfRule>
  </conditionalFormatting>
  <conditionalFormatting sqref="X79">
    <cfRule type="cellIs" dxfId="54" priority="18" operator="between">
      <formula>1</formula>
      <formula>1</formula>
    </cfRule>
  </conditionalFormatting>
  <conditionalFormatting sqref="X79">
    <cfRule type="cellIs" dxfId="53" priority="17" operator="between">
      <formula>1</formula>
      <formula>1</formula>
    </cfRule>
  </conditionalFormatting>
  <conditionalFormatting sqref="X82">
    <cfRule type="cellIs" dxfId="52" priority="16" operator="between">
      <formula>1</formula>
      <formula>1</formula>
    </cfRule>
  </conditionalFormatting>
  <conditionalFormatting sqref="X82">
    <cfRule type="cellIs" dxfId="51" priority="15" operator="between">
      <formula>1</formula>
      <formula>1</formula>
    </cfRule>
  </conditionalFormatting>
  <conditionalFormatting sqref="Z83">
    <cfRule type="cellIs" dxfId="50" priority="14" operator="between">
      <formula>1</formula>
      <formula>1</formula>
    </cfRule>
  </conditionalFormatting>
  <conditionalFormatting sqref="Z83">
    <cfRule type="cellIs" dxfId="49" priority="13" operator="between">
      <formula>1</formula>
      <formula>1</formula>
    </cfRule>
  </conditionalFormatting>
  <conditionalFormatting sqref="X92">
    <cfRule type="cellIs" dxfId="48" priority="12" operator="between">
      <formula>1</formula>
      <formula>1</formula>
    </cfRule>
  </conditionalFormatting>
  <conditionalFormatting sqref="X92">
    <cfRule type="cellIs" dxfId="47" priority="11" operator="between">
      <formula>1</formula>
      <formula>1</formula>
    </cfRule>
  </conditionalFormatting>
  <conditionalFormatting sqref="V95">
    <cfRule type="cellIs" dxfId="46" priority="10" operator="between">
      <formula>1</formula>
      <formula>1</formula>
    </cfRule>
  </conditionalFormatting>
  <conditionalFormatting sqref="V95">
    <cfRule type="cellIs" dxfId="45" priority="9" operator="between">
      <formula>1</formula>
      <formula>1</formula>
    </cfRule>
  </conditionalFormatting>
  <conditionalFormatting sqref="X95">
    <cfRule type="cellIs" dxfId="44" priority="8" operator="between">
      <formula>1</formula>
      <formula>1</formula>
    </cfRule>
  </conditionalFormatting>
  <conditionalFormatting sqref="X95">
    <cfRule type="cellIs" dxfId="43" priority="7" operator="between">
      <formula>1</formula>
      <formula>1</formula>
    </cfRule>
  </conditionalFormatting>
  <conditionalFormatting sqref="Z95">
    <cfRule type="cellIs" dxfId="42" priority="6" operator="between">
      <formula>1</formula>
      <formula>1</formula>
    </cfRule>
  </conditionalFormatting>
  <conditionalFormatting sqref="Z95">
    <cfRule type="cellIs" dxfId="41" priority="5" operator="between">
      <formula>1</formula>
      <formula>1</formula>
    </cfRule>
  </conditionalFormatting>
  <conditionalFormatting sqref="X96">
    <cfRule type="cellIs" dxfId="40" priority="4" operator="between">
      <formula>1</formula>
      <formula>1</formula>
    </cfRule>
  </conditionalFormatting>
  <conditionalFormatting sqref="X96">
    <cfRule type="cellIs" dxfId="39" priority="3" operator="between">
      <formula>1</formula>
      <formula>1</formula>
    </cfRule>
  </conditionalFormatting>
  <conditionalFormatting sqref="Z97">
    <cfRule type="cellIs" dxfId="38" priority="2" operator="between">
      <formula>1</formula>
      <formula>1</formula>
    </cfRule>
  </conditionalFormatting>
  <conditionalFormatting sqref="Z97">
    <cfRule type="cellIs" dxfId="37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rowBreaks count="2" manualBreakCount="2">
    <brk id="45" max="33" man="1"/>
    <brk id="77" max="3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outlinePr summaryBelow="0"/>
  </sheetPr>
  <dimension ref="A1:AG167"/>
  <sheetViews>
    <sheetView showGridLines="0" zoomScale="73" zoomScaleNormal="73" workbookViewId="0">
      <pane xSplit="3" ySplit="4" topLeftCell="F56" activePane="bottomRight" state="frozen"/>
      <selection pane="topRight" activeCell="E1" sqref="E1"/>
      <selection pane="bottomLeft" activeCell="A5" sqref="A5"/>
      <selection pane="bottomRight" activeCell="AB13" sqref="AB13"/>
    </sheetView>
  </sheetViews>
  <sheetFormatPr baseColWidth="10" defaultColWidth="11.42578125" defaultRowHeight="12.75" x14ac:dyDescent="0.2"/>
  <cols>
    <col min="1" max="1" width="5.42578125" style="8" customWidth="1"/>
    <col min="2" max="2" width="56.140625" style="27" customWidth="1"/>
    <col min="3" max="3" width="19.28515625" style="44" customWidth="1"/>
    <col min="4" max="4" width="28" style="44" customWidth="1"/>
    <col min="5" max="5" width="7.85546875" style="44" customWidth="1"/>
    <col min="6" max="6" width="11.28515625" style="44" customWidth="1"/>
    <col min="7" max="7" width="8.42578125" style="44" customWidth="1"/>
    <col min="8" max="8" width="6.5703125" style="45" customWidth="1"/>
    <col min="9" max="9" width="8.7109375" style="41" customWidth="1"/>
    <col min="10" max="10" width="6.5703125" style="45" customWidth="1"/>
    <col min="11" max="11" width="6.5703125" style="41" customWidth="1"/>
    <col min="12" max="12" width="6.5703125" style="45" customWidth="1"/>
    <col min="13" max="13" width="9" style="41" customWidth="1"/>
    <col min="14" max="14" width="6.5703125" style="45" customWidth="1"/>
    <col min="15" max="15" width="9.42578125" style="41" customWidth="1"/>
    <col min="16" max="16" width="6.5703125" style="45" customWidth="1"/>
    <col min="17" max="17" width="8.7109375" style="41" customWidth="1"/>
    <col min="18" max="18" width="6.5703125" style="45" customWidth="1"/>
    <col min="19" max="19" width="8.42578125" style="41" customWidth="1"/>
    <col min="20" max="20" width="6.5703125" style="45" customWidth="1"/>
    <col min="21" max="21" width="7.5703125" style="41" customWidth="1"/>
    <col min="22" max="22" width="6.5703125" style="45" customWidth="1"/>
    <col min="23" max="23" width="8.7109375" style="41" customWidth="1"/>
    <col min="24" max="24" width="6.5703125" style="45" customWidth="1"/>
    <col min="25" max="25" width="9.28515625" style="41" customWidth="1"/>
    <col min="26" max="26" width="6.5703125" style="45" customWidth="1"/>
    <col min="27" max="27" width="6.5703125" style="41" customWidth="1"/>
    <col min="28" max="28" width="6.5703125" style="45" customWidth="1"/>
    <col min="29" max="29" width="6.5703125" style="41" customWidth="1"/>
    <col min="30" max="30" width="6.5703125" style="45" customWidth="1"/>
    <col min="31" max="31" width="6.5703125" style="41" customWidth="1"/>
    <col min="32" max="32" width="28.5703125" style="46" customWidth="1"/>
    <col min="33" max="33" width="38.140625" style="4" customWidth="1"/>
    <col min="34" max="16384" width="11.42578125" style="8"/>
  </cols>
  <sheetData>
    <row r="1" spans="1:33" ht="57" customHeight="1" x14ac:dyDescent="0.2">
      <c r="A1" s="98"/>
      <c r="B1" s="98"/>
      <c r="C1" s="98"/>
      <c r="D1" s="98"/>
      <c r="E1" s="97" t="s">
        <v>240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15" customHeight="1" x14ac:dyDescent="0.2">
      <c r="A2" s="133"/>
      <c r="B2" s="134"/>
      <c r="C2" s="141" t="s">
        <v>2</v>
      </c>
      <c r="D2" s="141" t="s">
        <v>3</v>
      </c>
      <c r="E2" s="120" t="s">
        <v>4</v>
      </c>
      <c r="F2" s="121"/>
      <c r="G2" s="122"/>
      <c r="H2" s="126" t="s">
        <v>5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7"/>
      <c r="AF2" s="129" t="s">
        <v>6</v>
      </c>
      <c r="AG2" s="129" t="s">
        <v>7</v>
      </c>
    </row>
    <row r="3" spans="1:33" ht="15" customHeight="1" x14ac:dyDescent="0.2">
      <c r="A3" s="136"/>
      <c r="B3" s="137"/>
      <c r="C3" s="142"/>
      <c r="D3" s="142"/>
      <c r="E3" s="123"/>
      <c r="F3" s="124"/>
      <c r="G3" s="125"/>
      <c r="H3" s="128" t="s">
        <v>8</v>
      </c>
      <c r="I3" s="128"/>
      <c r="J3" s="128" t="s">
        <v>9</v>
      </c>
      <c r="K3" s="128"/>
      <c r="L3" s="128" t="s">
        <v>10</v>
      </c>
      <c r="M3" s="128"/>
      <c r="N3" s="128" t="s">
        <v>11</v>
      </c>
      <c r="O3" s="128"/>
      <c r="P3" s="128" t="s">
        <v>12</v>
      </c>
      <c r="Q3" s="128"/>
      <c r="R3" s="128" t="s">
        <v>13</v>
      </c>
      <c r="S3" s="128"/>
      <c r="T3" s="128" t="s">
        <v>14</v>
      </c>
      <c r="U3" s="128"/>
      <c r="V3" s="128" t="s">
        <v>15</v>
      </c>
      <c r="W3" s="128"/>
      <c r="X3" s="128" t="s">
        <v>16</v>
      </c>
      <c r="Y3" s="128"/>
      <c r="Z3" s="128" t="s">
        <v>17</v>
      </c>
      <c r="AA3" s="128"/>
      <c r="AB3" s="128" t="s">
        <v>18</v>
      </c>
      <c r="AC3" s="128"/>
      <c r="AD3" s="128" t="s">
        <v>19</v>
      </c>
      <c r="AE3" s="144"/>
      <c r="AF3" s="130"/>
      <c r="AG3" s="130"/>
    </row>
    <row r="4" spans="1:33" s="1" customFormat="1" ht="15" customHeight="1" x14ac:dyDescent="0.2">
      <c r="A4" s="139"/>
      <c r="B4" s="140"/>
      <c r="C4" s="143"/>
      <c r="D4" s="143"/>
      <c r="E4" s="9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23</v>
      </c>
      <c r="K4" s="10" t="s">
        <v>24</v>
      </c>
      <c r="L4" s="10" t="s">
        <v>23</v>
      </c>
      <c r="M4" s="10" t="s">
        <v>24</v>
      </c>
      <c r="N4" s="10" t="s">
        <v>23</v>
      </c>
      <c r="O4" s="10" t="s">
        <v>24</v>
      </c>
      <c r="P4" s="10" t="s">
        <v>23</v>
      </c>
      <c r="Q4" s="10" t="s">
        <v>24</v>
      </c>
      <c r="R4" s="10" t="s">
        <v>23</v>
      </c>
      <c r="S4" s="10" t="s">
        <v>24</v>
      </c>
      <c r="T4" s="10" t="s">
        <v>23</v>
      </c>
      <c r="U4" s="10" t="s">
        <v>24</v>
      </c>
      <c r="V4" s="10" t="s">
        <v>23</v>
      </c>
      <c r="W4" s="10" t="s">
        <v>24</v>
      </c>
      <c r="X4" s="10" t="s">
        <v>23</v>
      </c>
      <c r="Y4" s="10" t="s">
        <v>24</v>
      </c>
      <c r="Z4" s="10" t="s">
        <v>23</v>
      </c>
      <c r="AA4" s="10" t="s">
        <v>24</v>
      </c>
      <c r="AB4" s="10" t="s">
        <v>23</v>
      </c>
      <c r="AC4" s="10" t="s">
        <v>24</v>
      </c>
      <c r="AD4" s="10" t="s">
        <v>23</v>
      </c>
      <c r="AE4" s="10" t="s">
        <v>24</v>
      </c>
      <c r="AF4" s="131"/>
      <c r="AG4" s="131"/>
    </row>
    <row r="5" spans="1:33" ht="35.25" customHeight="1" x14ac:dyDescent="0.2">
      <c r="A5" s="100" t="s">
        <v>241</v>
      </c>
      <c r="B5" s="51" t="s">
        <v>242</v>
      </c>
      <c r="C5" s="99" t="s">
        <v>27</v>
      </c>
      <c r="D5" s="11" t="s">
        <v>28</v>
      </c>
      <c r="E5" s="11" t="s">
        <v>29</v>
      </c>
      <c r="F5" s="11"/>
      <c r="G5" s="11" t="s">
        <v>29</v>
      </c>
      <c r="H5" s="15"/>
      <c r="I5" s="15"/>
      <c r="J5" s="15"/>
      <c r="K5" s="15"/>
      <c r="L5" s="15"/>
      <c r="M5" s="15"/>
      <c r="N5" s="15">
        <v>1</v>
      </c>
      <c r="O5" s="15">
        <f>+'PLAN DE TRABAJO 2023'!P22</f>
        <v>1</v>
      </c>
      <c r="P5" s="15"/>
      <c r="Q5" s="15"/>
      <c r="R5" s="41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 t="s">
        <v>243</v>
      </c>
      <c r="AG5" s="7"/>
    </row>
    <row r="6" spans="1:33" ht="35.25" customHeight="1" x14ac:dyDescent="0.2">
      <c r="A6" s="101"/>
      <c r="B6" s="51" t="s">
        <v>244</v>
      </c>
      <c r="C6" s="99"/>
      <c r="D6" s="11" t="s">
        <v>28</v>
      </c>
      <c r="E6" s="11" t="s">
        <v>29</v>
      </c>
      <c r="F6" s="11"/>
      <c r="G6" s="11" t="s">
        <v>29</v>
      </c>
      <c r="H6" s="15"/>
      <c r="I6" s="15"/>
      <c r="J6" s="15"/>
      <c r="K6" s="15"/>
      <c r="L6" s="15"/>
      <c r="M6" s="15"/>
      <c r="N6" s="15"/>
      <c r="O6" s="15"/>
      <c r="P6" s="15">
        <v>1</v>
      </c>
      <c r="Q6" s="15">
        <f>+'PLAN DE TRABAJO 2023'!P50</f>
        <v>1</v>
      </c>
      <c r="R6" s="15"/>
      <c r="S6" s="15"/>
      <c r="T6" s="4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245</v>
      </c>
      <c r="AG6" s="7"/>
    </row>
    <row r="7" spans="1:33" ht="35.25" customHeight="1" x14ac:dyDescent="0.2">
      <c r="A7" s="101"/>
      <c r="B7" s="51" t="s">
        <v>246</v>
      </c>
      <c r="C7" s="99"/>
      <c r="D7" s="11" t="s">
        <v>28</v>
      </c>
      <c r="E7" s="11" t="s">
        <v>29</v>
      </c>
      <c r="F7" s="11"/>
      <c r="G7" s="11" t="s">
        <v>29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>
        <f>+'PLAN DE TRABAJO 2023'!V22</f>
        <v>1</v>
      </c>
      <c r="V7" s="15"/>
      <c r="W7" s="15"/>
      <c r="X7" s="93"/>
      <c r="Y7" s="15"/>
      <c r="Z7" s="15"/>
      <c r="AA7" s="15"/>
      <c r="AB7" s="15"/>
      <c r="AC7" s="15"/>
      <c r="AD7" s="15"/>
      <c r="AE7" s="15"/>
      <c r="AF7" s="16" t="s">
        <v>247</v>
      </c>
      <c r="AG7" s="7"/>
    </row>
    <row r="8" spans="1:33" ht="35.25" customHeight="1" x14ac:dyDescent="0.2">
      <c r="A8" s="101"/>
      <c r="B8" s="51" t="s">
        <v>248</v>
      </c>
      <c r="C8" s="99"/>
      <c r="D8" s="11" t="s">
        <v>28</v>
      </c>
      <c r="E8" s="11" t="s">
        <v>29</v>
      </c>
      <c r="F8" s="11"/>
      <c r="G8" s="11" t="s">
        <v>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</v>
      </c>
      <c r="W8" s="15">
        <f>+'PLAN DE TRABAJO 2023'!X50</f>
        <v>1</v>
      </c>
      <c r="X8" s="15"/>
      <c r="Y8" s="15"/>
      <c r="Z8" s="41"/>
      <c r="AA8" s="15"/>
      <c r="AB8" s="15"/>
      <c r="AC8" s="15"/>
      <c r="AD8" s="15"/>
      <c r="AE8" s="15"/>
      <c r="AF8" s="16" t="s">
        <v>249</v>
      </c>
      <c r="AG8" s="7"/>
    </row>
    <row r="9" spans="1:33" ht="35.25" customHeight="1" x14ac:dyDescent="0.2">
      <c r="A9" s="103" t="s">
        <v>67</v>
      </c>
      <c r="B9" s="51" t="s">
        <v>250</v>
      </c>
      <c r="C9" s="99" t="s">
        <v>27</v>
      </c>
      <c r="D9" s="11" t="s">
        <v>28</v>
      </c>
      <c r="E9" s="11" t="s">
        <v>29</v>
      </c>
      <c r="F9" s="11"/>
      <c r="G9" s="11" t="s">
        <v>29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1</v>
      </c>
      <c r="S9" s="15">
        <f>+'PLAN DE TRABAJO 2023'!T26</f>
        <v>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 t="s">
        <v>251</v>
      </c>
      <c r="AG9" s="17"/>
    </row>
    <row r="10" spans="1:33" ht="35.25" customHeight="1" x14ac:dyDescent="0.2">
      <c r="A10" s="104"/>
      <c r="B10" s="20" t="s">
        <v>252</v>
      </c>
      <c r="C10" s="99"/>
      <c r="D10" s="11" t="s">
        <v>28</v>
      </c>
      <c r="E10" s="11" t="s">
        <v>29</v>
      </c>
      <c r="F10" s="11"/>
      <c r="G10" s="11" t="s">
        <v>29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1</v>
      </c>
      <c r="W10" s="15">
        <v>1</v>
      </c>
      <c r="X10" s="15"/>
      <c r="Y10" s="15"/>
      <c r="Z10" s="15"/>
      <c r="AA10" s="15"/>
      <c r="AB10" s="15"/>
      <c r="AC10" s="15"/>
      <c r="AD10" s="15"/>
      <c r="AE10" s="15"/>
      <c r="AF10" s="16" t="s">
        <v>253</v>
      </c>
      <c r="AG10" s="17"/>
    </row>
    <row r="11" spans="1:33" ht="35.25" customHeight="1" x14ac:dyDescent="0.2">
      <c r="A11" s="104"/>
      <c r="B11" s="20" t="s">
        <v>254</v>
      </c>
      <c r="C11" s="99"/>
      <c r="D11" s="11" t="s">
        <v>28</v>
      </c>
      <c r="E11" s="11" t="s">
        <v>29</v>
      </c>
      <c r="F11" s="11"/>
      <c r="G11" s="11" t="s">
        <v>29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1</v>
      </c>
      <c r="AA11" s="15"/>
      <c r="AB11" s="15"/>
      <c r="AC11" s="15"/>
      <c r="AD11" s="15"/>
      <c r="AE11" s="15"/>
      <c r="AF11" s="16" t="s">
        <v>255</v>
      </c>
      <c r="AG11" s="17"/>
    </row>
    <row r="12" spans="1:33" ht="35.25" customHeight="1" x14ac:dyDescent="0.2">
      <c r="A12" s="103" t="s">
        <v>256</v>
      </c>
      <c r="B12" s="19" t="s">
        <v>257</v>
      </c>
      <c r="C12" s="109" t="s">
        <v>27</v>
      </c>
      <c r="D12" s="11" t="s">
        <v>28</v>
      </c>
      <c r="E12" s="11" t="s">
        <v>29</v>
      </c>
      <c r="F12" s="11"/>
      <c r="G12" s="11" t="s">
        <v>29</v>
      </c>
      <c r="H12" s="15"/>
      <c r="I12" s="15"/>
      <c r="J12" s="15"/>
      <c r="K12" s="15"/>
      <c r="L12" s="15">
        <v>1</v>
      </c>
      <c r="M12" s="15">
        <f>+'PLAN DE TRABAJO 2023'!N43</f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 t="s">
        <v>258</v>
      </c>
      <c r="AG12" s="2"/>
    </row>
    <row r="13" spans="1:33" ht="35.25" customHeight="1" x14ac:dyDescent="0.2">
      <c r="A13" s="104"/>
      <c r="B13" s="19" t="s">
        <v>259</v>
      </c>
      <c r="C13" s="110"/>
      <c r="D13" s="11" t="s">
        <v>28</v>
      </c>
      <c r="E13" s="11" t="s">
        <v>29</v>
      </c>
      <c r="F13" s="11"/>
      <c r="G13" s="11" t="s">
        <v>29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</v>
      </c>
      <c r="S13" s="15">
        <f>+'PLAN DE TRABAJO 2023'!T43</f>
        <v>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 t="s">
        <v>260</v>
      </c>
      <c r="AG13" s="2"/>
    </row>
    <row r="14" spans="1:33" ht="35.25" customHeight="1" x14ac:dyDescent="0.2">
      <c r="A14" s="104"/>
      <c r="B14" s="18" t="s">
        <v>261</v>
      </c>
      <c r="C14" s="110"/>
      <c r="D14" s="11" t="s">
        <v>28</v>
      </c>
      <c r="E14" s="11" t="s">
        <v>29</v>
      </c>
      <c r="F14" s="11"/>
      <c r="G14" s="11" t="s">
        <v>29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1</v>
      </c>
      <c r="W14" s="15">
        <f>+'PLAN DE TRABAJO 2023'!X43</f>
        <v>1</v>
      </c>
      <c r="X14" s="15"/>
      <c r="Y14" s="15"/>
      <c r="Z14" s="15"/>
      <c r="AA14" s="15"/>
      <c r="AB14" s="15"/>
      <c r="AC14" s="15"/>
      <c r="AD14" s="15"/>
      <c r="AE14" s="15"/>
      <c r="AF14" s="16" t="s">
        <v>262</v>
      </c>
      <c r="AG14" s="11"/>
    </row>
    <row r="15" spans="1:33" ht="35.25" customHeight="1" x14ac:dyDescent="0.2">
      <c r="A15" s="104"/>
      <c r="B15" s="18" t="s">
        <v>112</v>
      </c>
      <c r="C15" s="110"/>
      <c r="D15" s="11" t="s">
        <v>28</v>
      </c>
      <c r="E15" s="11" t="s">
        <v>29</v>
      </c>
      <c r="F15" s="11"/>
      <c r="G15" s="11" t="s">
        <v>29</v>
      </c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f>+'PLAN DE TRABAJO 2023'!P39</f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1</v>
      </c>
      <c r="AC15" s="15"/>
      <c r="AD15" s="15"/>
      <c r="AE15" s="15"/>
      <c r="AF15" s="16" t="s">
        <v>263</v>
      </c>
      <c r="AG15" s="11"/>
    </row>
    <row r="16" spans="1:33" ht="35.25" customHeight="1" x14ac:dyDescent="0.2">
      <c r="A16" s="104"/>
      <c r="B16" s="18" t="s">
        <v>264</v>
      </c>
      <c r="C16" s="110"/>
      <c r="D16" s="11" t="s">
        <v>28</v>
      </c>
      <c r="E16" s="11" t="s">
        <v>29</v>
      </c>
      <c r="F16" s="11"/>
      <c r="G16" s="11" t="s">
        <v>29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</v>
      </c>
      <c r="Y16" s="93">
        <v>1</v>
      </c>
      <c r="Z16" s="15"/>
      <c r="AA16" s="15"/>
      <c r="AB16" s="15"/>
      <c r="AC16" s="15"/>
      <c r="AD16" s="15"/>
      <c r="AE16" s="15"/>
      <c r="AF16" s="16" t="s">
        <v>265</v>
      </c>
      <c r="AG16" s="2"/>
    </row>
    <row r="17" spans="1:33" ht="35.25" customHeight="1" x14ac:dyDescent="0.2">
      <c r="A17" s="104"/>
      <c r="B17" s="18" t="s">
        <v>266</v>
      </c>
      <c r="C17" s="110"/>
      <c r="D17" s="11" t="s">
        <v>28</v>
      </c>
      <c r="E17" s="11" t="s">
        <v>29</v>
      </c>
      <c r="F17" s="11"/>
      <c r="G17" s="11" t="s">
        <v>29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 t="s">
        <v>267</v>
      </c>
      <c r="AG17" s="2"/>
    </row>
    <row r="18" spans="1:33" ht="35.25" customHeight="1" x14ac:dyDescent="0.2">
      <c r="A18" s="105"/>
      <c r="B18" s="18" t="s">
        <v>268</v>
      </c>
      <c r="C18" s="146"/>
      <c r="D18" s="11" t="s">
        <v>28</v>
      </c>
      <c r="E18" s="11" t="s">
        <v>29</v>
      </c>
      <c r="F18" s="11"/>
      <c r="G18" s="11" t="s">
        <v>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1</v>
      </c>
      <c r="Y18" s="15">
        <f>+'PLAN DE TRABAJO 2023'!Z44</f>
        <v>1</v>
      </c>
      <c r="Z18" s="15">
        <v>1</v>
      </c>
      <c r="AA18" s="15"/>
      <c r="AB18" s="15">
        <v>1</v>
      </c>
      <c r="AC18" s="15"/>
      <c r="AD18" s="15"/>
      <c r="AE18" s="15"/>
      <c r="AF18" s="16" t="s">
        <v>269</v>
      </c>
      <c r="AG18" s="2"/>
    </row>
    <row r="19" spans="1:33" ht="35.25" customHeight="1" x14ac:dyDescent="0.2">
      <c r="A19" s="103" t="s">
        <v>114</v>
      </c>
      <c r="B19" s="19" t="s">
        <v>270</v>
      </c>
      <c r="C19" s="94" t="s">
        <v>27</v>
      </c>
      <c r="D19" s="11" t="s">
        <v>28</v>
      </c>
      <c r="E19" s="11" t="s">
        <v>29</v>
      </c>
      <c r="F19" s="11"/>
      <c r="G19" s="11" t="s">
        <v>29</v>
      </c>
      <c r="H19" s="15"/>
      <c r="I19" s="15"/>
      <c r="J19" s="15">
        <v>1</v>
      </c>
      <c r="K19" s="15">
        <f>+'PLAN DE TRABAJO 2023'!L50</f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 t="s">
        <v>271</v>
      </c>
      <c r="AG19" s="2"/>
    </row>
    <row r="20" spans="1:33" ht="35.25" customHeight="1" x14ac:dyDescent="0.2">
      <c r="A20" s="104"/>
      <c r="B20" s="19" t="s">
        <v>272</v>
      </c>
      <c r="C20" s="95"/>
      <c r="D20" s="11" t="s">
        <v>28</v>
      </c>
      <c r="E20" s="11" t="s">
        <v>29</v>
      </c>
      <c r="F20" s="11"/>
      <c r="G20" s="11" t="s">
        <v>29</v>
      </c>
      <c r="H20" s="15"/>
      <c r="I20" s="15"/>
      <c r="J20" s="15"/>
      <c r="K20" s="15"/>
      <c r="L20" s="15">
        <v>1</v>
      </c>
      <c r="M20" s="15">
        <f>+'PLAN DE TRABAJO 2023'!N50</f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 t="s">
        <v>273</v>
      </c>
      <c r="AG20" s="11"/>
    </row>
    <row r="21" spans="1:33" ht="35.25" customHeight="1" x14ac:dyDescent="0.2">
      <c r="A21" s="104"/>
      <c r="B21" s="18" t="s">
        <v>274</v>
      </c>
      <c r="C21" s="95"/>
      <c r="D21" s="11" t="s">
        <v>28</v>
      </c>
      <c r="E21" s="11" t="s">
        <v>29</v>
      </c>
      <c r="F21" s="11"/>
      <c r="G21" s="11" t="s">
        <v>29</v>
      </c>
      <c r="H21" s="15"/>
      <c r="I21" s="15"/>
      <c r="J21" s="15"/>
      <c r="K21" s="15"/>
      <c r="L21" s="15"/>
      <c r="M21" s="15"/>
      <c r="N21" s="15">
        <v>1</v>
      </c>
      <c r="O21" s="15">
        <f>+'PLAN DE TRABAJO 2023'!P50</f>
        <v>1</v>
      </c>
      <c r="P21" s="15"/>
      <c r="Q21" s="15"/>
      <c r="R21" s="15">
        <v>1</v>
      </c>
      <c r="S21" s="15">
        <f>+'PLAN DE TRABAJO 2023'!T50</f>
        <v>1</v>
      </c>
      <c r="T21" s="15"/>
      <c r="U21" s="15"/>
      <c r="V21" s="15">
        <v>1</v>
      </c>
      <c r="W21" s="15">
        <f>+'PLAN DE TRABAJO 2023'!X50</f>
        <v>1</v>
      </c>
      <c r="X21" s="15">
        <v>1</v>
      </c>
      <c r="Y21" s="15">
        <f>+'PLAN DE TRABAJO 2023'!X50</f>
        <v>1</v>
      </c>
      <c r="Z21" s="15">
        <v>1</v>
      </c>
      <c r="AA21" s="15"/>
      <c r="AB21" s="15"/>
      <c r="AC21" s="15"/>
      <c r="AD21" s="15"/>
      <c r="AE21" s="15"/>
      <c r="AF21" s="16" t="s">
        <v>275</v>
      </c>
      <c r="AG21" s="11"/>
    </row>
    <row r="22" spans="1:33" ht="43.5" customHeight="1" x14ac:dyDescent="0.2">
      <c r="A22" s="104"/>
      <c r="B22" s="18" t="s">
        <v>276</v>
      </c>
      <c r="C22" s="95"/>
      <c r="D22" s="11" t="s">
        <v>28</v>
      </c>
      <c r="E22" s="11" t="s">
        <v>29</v>
      </c>
      <c r="F22" s="11"/>
      <c r="G22" s="11" t="s">
        <v>29</v>
      </c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>
        <f>+'PLAN DE TRABAJO 2023'!P50</f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 t="s">
        <v>277</v>
      </c>
      <c r="AG22" s="11"/>
    </row>
    <row r="23" spans="1:33" ht="44.25" customHeight="1" x14ac:dyDescent="0.2">
      <c r="A23" s="104"/>
      <c r="B23" s="19" t="s">
        <v>278</v>
      </c>
      <c r="C23" s="95"/>
      <c r="D23" s="11" t="s">
        <v>28</v>
      </c>
      <c r="E23" s="11" t="s">
        <v>29</v>
      </c>
      <c r="F23" s="11"/>
      <c r="G23" s="11" t="s">
        <v>29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>
        <f>+'PLAN DE TRABAJO 2023'!T50</f>
        <v>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 t="s">
        <v>279</v>
      </c>
      <c r="AG23" s="11"/>
    </row>
    <row r="24" spans="1:33" ht="34.5" customHeight="1" x14ac:dyDescent="0.2">
      <c r="A24" s="104"/>
      <c r="B24" s="19" t="s">
        <v>280</v>
      </c>
      <c r="C24" s="95"/>
      <c r="D24" s="11" t="s">
        <v>28</v>
      </c>
      <c r="E24" s="11" t="s">
        <v>29</v>
      </c>
      <c r="F24" s="11"/>
      <c r="G24" s="11" t="s">
        <v>29</v>
      </c>
      <c r="H24" s="15"/>
      <c r="I24" s="15"/>
      <c r="J24" s="15">
        <v>1</v>
      </c>
      <c r="K24" s="15">
        <v>1</v>
      </c>
      <c r="L24" s="15"/>
      <c r="M24" s="15"/>
      <c r="N24" s="15">
        <v>1</v>
      </c>
      <c r="O24" s="15">
        <f>+'PLAN DE TRABAJO 2023'!P50</f>
        <v>1</v>
      </c>
      <c r="P24" s="15"/>
      <c r="Q24" s="15"/>
      <c r="R24" s="15"/>
      <c r="S24" s="15"/>
      <c r="T24" s="15">
        <v>1</v>
      </c>
      <c r="U24" s="15">
        <f>+'PLAN DE TRABAJO 2023'!V50</f>
        <v>1</v>
      </c>
      <c r="V24" s="15"/>
      <c r="W24" s="15"/>
      <c r="X24" s="15"/>
      <c r="Y24" s="15"/>
      <c r="Z24" s="15">
        <v>1</v>
      </c>
      <c r="AA24" s="15"/>
      <c r="AB24" s="15"/>
      <c r="AC24" s="15"/>
      <c r="AD24" s="15"/>
      <c r="AE24" s="15"/>
      <c r="AF24" s="16" t="s">
        <v>281</v>
      </c>
      <c r="AG24" s="11"/>
    </row>
    <row r="25" spans="1:33" ht="34.5" customHeight="1" x14ac:dyDescent="0.2">
      <c r="A25" s="104"/>
      <c r="B25" s="19" t="s">
        <v>282</v>
      </c>
      <c r="C25" s="95"/>
      <c r="D25" s="11" t="s">
        <v>28</v>
      </c>
      <c r="E25" s="11" t="s">
        <v>29</v>
      </c>
      <c r="F25" s="11"/>
      <c r="G25" s="11" t="s">
        <v>29</v>
      </c>
      <c r="H25" s="15"/>
      <c r="I25" s="15"/>
      <c r="J25" s="15"/>
      <c r="K25" s="15"/>
      <c r="L25" s="15"/>
      <c r="M25" s="15"/>
      <c r="N25" s="15">
        <v>1</v>
      </c>
      <c r="O25" s="15">
        <f>+'PLAN DE TRABAJO 2023'!P50</f>
        <v>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 t="s">
        <v>283</v>
      </c>
      <c r="AG25" s="11"/>
    </row>
    <row r="26" spans="1:33" ht="34.5" customHeight="1" x14ac:dyDescent="0.2">
      <c r="A26" s="104"/>
      <c r="B26" s="19" t="s">
        <v>284</v>
      </c>
      <c r="C26" s="95"/>
      <c r="D26" s="11" t="s">
        <v>28</v>
      </c>
      <c r="E26" s="11" t="s">
        <v>29</v>
      </c>
      <c r="F26" s="11"/>
      <c r="G26" s="11" t="s">
        <v>29</v>
      </c>
      <c r="H26" s="15"/>
      <c r="I26" s="15"/>
      <c r="J26" s="15">
        <v>1</v>
      </c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>
        <v>1</v>
      </c>
      <c r="U26" s="15">
        <f>+'PLAN DE TRABAJO 2023'!V50</f>
        <v>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 t="s">
        <v>285</v>
      </c>
      <c r="AG26" s="11"/>
    </row>
    <row r="27" spans="1:33" ht="34.5" customHeight="1" x14ac:dyDescent="0.2">
      <c r="A27" s="104"/>
      <c r="B27" s="19" t="s">
        <v>286</v>
      </c>
      <c r="C27" s="95"/>
      <c r="D27" s="11" t="s">
        <v>28</v>
      </c>
      <c r="E27" s="11" t="s">
        <v>29</v>
      </c>
      <c r="F27" s="11"/>
      <c r="G27" s="11" t="s">
        <v>29</v>
      </c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>
        <f>+'PLAN DE TRABAJO 2023'!P50</f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 t="s">
        <v>287</v>
      </c>
      <c r="AG27" s="11"/>
    </row>
    <row r="28" spans="1:33" ht="34.5" customHeight="1" x14ac:dyDescent="0.2">
      <c r="A28" s="104"/>
      <c r="B28" s="19" t="s">
        <v>288</v>
      </c>
      <c r="C28" s="95"/>
      <c r="D28" s="11" t="s">
        <v>28</v>
      </c>
      <c r="E28" s="11" t="s">
        <v>29</v>
      </c>
      <c r="F28" s="11"/>
      <c r="G28" s="11" t="s">
        <v>29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>
        <f>+'PLAN DE TRABAJO 2023'!X50</f>
        <v>1</v>
      </c>
      <c r="X28" s="15"/>
      <c r="Y28" s="15"/>
      <c r="Z28" s="15"/>
      <c r="AA28" s="15"/>
      <c r="AB28" s="15"/>
      <c r="AC28" s="15"/>
      <c r="AD28" s="15"/>
      <c r="AE28" s="15"/>
      <c r="AF28" s="16" t="s">
        <v>289</v>
      </c>
      <c r="AG28" s="11"/>
    </row>
    <row r="29" spans="1:33" ht="34.5" customHeight="1" x14ac:dyDescent="0.2">
      <c r="A29" s="105"/>
      <c r="B29" s="19" t="s">
        <v>290</v>
      </c>
      <c r="C29" s="96"/>
      <c r="D29" s="11" t="s">
        <v>28</v>
      </c>
      <c r="E29" s="11" t="s">
        <v>29</v>
      </c>
      <c r="F29" s="11"/>
      <c r="G29" s="11" t="s">
        <v>29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1</v>
      </c>
      <c r="AC29" s="15"/>
      <c r="AD29" s="15"/>
      <c r="AE29" s="15"/>
      <c r="AF29" s="16" t="s">
        <v>291</v>
      </c>
      <c r="AG29" s="11"/>
    </row>
    <row r="30" spans="1:33" ht="35.25" customHeight="1" x14ac:dyDescent="0.2">
      <c r="A30" s="103" t="s">
        <v>126</v>
      </c>
      <c r="B30" s="19" t="s">
        <v>292</v>
      </c>
      <c r="C30" s="106" t="s">
        <v>27</v>
      </c>
      <c r="D30" s="11" t="s">
        <v>28</v>
      </c>
      <c r="E30" s="11" t="s">
        <v>29</v>
      </c>
      <c r="F30" s="11"/>
      <c r="G30" s="11" t="s">
        <v>29</v>
      </c>
      <c r="H30" s="15"/>
      <c r="I30" s="15"/>
      <c r="J30" s="15"/>
      <c r="K30" s="15"/>
      <c r="L30" s="15"/>
      <c r="M30" s="15"/>
      <c r="N30" s="15"/>
      <c r="O30" s="15"/>
      <c r="P30" s="15">
        <v>1</v>
      </c>
      <c r="Q30" s="15">
        <f>+'PLAN DE TRABAJO 2023'!R53</f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 t="s">
        <v>293</v>
      </c>
      <c r="AG30" s="11"/>
    </row>
    <row r="31" spans="1:33" ht="35.25" customHeight="1" x14ac:dyDescent="0.2">
      <c r="A31" s="104"/>
      <c r="B31" s="18" t="s">
        <v>294</v>
      </c>
      <c r="C31" s="107"/>
      <c r="D31" s="11" t="s">
        <v>28</v>
      </c>
      <c r="E31" s="11" t="s">
        <v>29</v>
      </c>
      <c r="F31" s="11"/>
      <c r="G31" s="11" t="s">
        <v>29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f>+'PLAN DE TRABAJO 2023'!Z53</f>
        <v>1</v>
      </c>
      <c r="Z31" s="15"/>
      <c r="AA31" s="15"/>
      <c r="AB31" s="15"/>
      <c r="AC31" s="15"/>
      <c r="AD31" s="15"/>
      <c r="AE31" s="15"/>
      <c r="AF31" s="16" t="s">
        <v>295</v>
      </c>
      <c r="AG31" s="11"/>
    </row>
    <row r="32" spans="1:33" ht="35.25" customHeight="1" x14ac:dyDescent="0.2">
      <c r="A32" s="104"/>
      <c r="B32" s="18" t="s">
        <v>296</v>
      </c>
      <c r="C32" s="107"/>
      <c r="D32" s="11" t="s">
        <v>28</v>
      </c>
      <c r="E32" s="11" t="s">
        <v>29</v>
      </c>
      <c r="F32" s="11"/>
      <c r="G32" s="11" t="s">
        <v>29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</v>
      </c>
      <c r="U32" s="15">
        <f>+'PLAN DE TRABAJO 2023'!V53</f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 t="s">
        <v>297</v>
      </c>
      <c r="AG32" s="11"/>
    </row>
    <row r="33" spans="1:33" ht="35.25" customHeight="1" x14ac:dyDescent="0.2">
      <c r="A33" s="103" t="s">
        <v>298</v>
      </c>
      <c r="B33" s="18" t="s">
        <v>296</v>
      </c>
      <c r="C33" s="109" t="s">
        <v>27</v>
      </c>
      <c r="D33" s="11" t="s">
        <v>28</v>
      </c>
      <c r="E33" s="11" t="s">
        <v>29</v>
      </c>
      <c r="F33" s="11"/>
      <c r="G33" s="11" t="s">
        <v>29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</v>
      </c>
      <c r="U33" s="15">
        <f>+'PLAN DE TRABAJO 2023'!V58</f>
        <v>1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 t="s">
        <v>299</v>
      </c>
      <c r="AG33" s="2"/>
    </row>
    <row r="34" spans="1:33" ht="35.25" customHeight="1" x14ac:dyDescent="0.2">
      <c r="A34" s="104"/>
      <c r="B34" s="18" t="s">
        <v>300</v>
      </c>
      <c r="C34" s="110"/>
      <c r="D34" s="11" t="s">
        <v>28</v>
      </c>
      <c r="E34" s="11" t="s">
        <v>29</v>
      </c>
      <c r="F34" s="11"/>
      <c r="G34" s="11" t="s">
        <v>29</v>
      </c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>
        <f>+'PLAN DE TRABAJO 2023'!R58</f>
        <v>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 t="s">
        <v>301</v>
      </c>
      <c r="AG34" s="2"/>
    </row>
    <row r="35" spans="1:33" ht="35.25" customHeight="1" x14ac:dyDescent="0.2">
      <c r="A35" s="104"/>
      <c r="B35" s="19" t="s">
        <v>302</v>
      </c>
      <c r="C35" s="110"/>
      <c r="D35" s="11" t="s">
        <v>28</v>
      </c>
      <c r="E35" s="11" t="s">
        <v>29</v>
      </c>
      <c r="F35" s="11"/>
      <c r="G35" s="11" t="s">
        <v>29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/>
      <c r="AB35" s="15"/>
      <c r="AC35" s="15"/>
      <c r="AD35" s="15"/>
      <c r="AE35" s="15"/>
      <c r="AF35" s="16" t="s">
        <v>303</v>
      </c>
      <c r="AG35" s="2"/>
    </row>
    <row r="36" spans="1:33" ht="35.25" customHeight="1" x14ac:dyDescent="0.2">
      <c r="A36" s="104"/>
      <c r="B36" s="18" t="s">
        <v>304</v>
      </c>
      <c r="C36" s="110"/>
      <c r="D36" s="11" t="s">
        <v>28</v>
      </c>
      <c r="E36" s="11" t="s">
        <v>29</v>
      </c>
      <c r="F36" s="11"/>
      <c r="G36" s="11" t="s">
        <v>29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/>
      <c r="AE36" s="15"/>
      <c r="AF36" s="16" t="s">
        <v>305</v>
      </c>
      <c r="AG36" s="2"/>
    </row>
    <row r="37" spans="1:33" ht="35.25" customHeight="1" x14ac:dyDescent="0.2">
      <c r="A37" s="100" t="s">
        <v>306</v>
      </c>
      <c r="B37" s="20" t="s">
        <v>307</v>
      </c>
      <c r="C37" s="94" t="s">
        <v>27</v>
      </c>
      <c r="D37" s="11" t="s">
        <v>28</v>
      </c>
      <c r="E37" s="11" t="s">
        <v>29</v>
      </c>
      <c r="F37" s="11"/>
      <c r="G37" s="11" t="s">
        <v>29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1</v>
      </c>
      <c r="Y37" s="15">
        <f>+'PLAN DE TRABAJO 2023'!Z65</f>
        <v>1</v>
      </c>
      <c r="Z37" s="15"/>
      <c r="AA37" s="15"/>
      <c r="AB37" s="15"/>
      <c r="AC37" s="15"/>
      <c r="AD37" s="15"/>
      <c r="AE37" s="15"/>
      <c r="AF37" s="16" t="s">
        <v>308</v>
      </c>
      <c r="AG37" s="2"/>
    </row>
    <row r="38" spans="1:33" ht="35.25" customHeight="1" x14ac:dyDescent="0.2">
      <c r="A38" s="101"/>
      <c r="B38" s="20" t="s">
        <v>309</v>
      </c>
      <c r="C38" s="95"/>
      <c r="D38" s="11" t="s">
        <v>28</v>
      </c>
      <c r="E38" s="11" t="s">
        <v>29</v>
      </c>
      <c r="F38" s="11"/>
      <c r="G38" s="11" t="s">
        <v>29</v>
      </c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>
        <f>+'PLAN DE TRABAJO 2023'!R65</f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2"/>
    </row>
    <row r="39" spans="1:33" ht="35.25" customHeight="1" x14ac:dyDescent="0.2">
      <c r="A39" s="101"/>
      <c r="B39" s="20" t="s">
        <v>310</v>
      </c>
      <c r="C39" s="95"/>
      <c r="D39" s="11" t="s">
        <v>28</v>
      </c>
      <c r="E39" s="11" t="s">
        <v>29</v>
      </c>
      <c r="F39" s="11"/>
      <c r="G39" s="11" t="s">
        <v>29</v>
      </c>
      <c r="H39" s="15"/>
      <c r="I39" s="15"/>
      <c r="J39" s="15">
        <v>1</v>
      </c>
      <c r="K39" s="15">
        <v>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2"/>
    </row>
    <row r="40" spans="1:33" ht="35.25" customHeight="1" x14ac:dyDescent="0.2">
      <c r="A40" s="103" t="s">
        <v>167</v>
      </c>
      <c r="B40" s="20" t="s">
        <v>311</v>
      </c>
      <c r="C40" s="106" t="s">
        <v>27</v>
      </c>
      <c r="D40" s="11" t="s">
        <v>28</v>
      </c>
      <c r="E40" s="11" t="s">
        <v>29</v>
      </c>
      <c r="F40" s="11"/>
      <c r="G40" s="11" t="s">
        <v>29</v>
      </c>
      <c r="H40" s="15"/>
      <c r="I40" s="15"/>
      <c r="J40" s="15"/>
      <c r="K40" s="15"/>
      <c r="L40" s="15"/>
      <c r="M40" s="15"/>
      <c r="N40" s="15">
        <v>1</v>
      </c>
      <c r="O40" s="15">
        <f>+'PLAN DE TRABAJO 2023'!P71</f>
        <v>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 t="s">
        <v>312</v>
      </c>
      <c r="AG40" s="2"/>
    </row>
    <row r="41" spans="1:33" ht="35.25" customHeight="1" x14ac:dyDescent="0.2">
      <c r="A41" s="104"/>
      <c r="B41" s="20" t="s">
        <v>313</v>
      </c>
      <c r="C41" s="107"/>
      <c r="D41" s="11" t="s">
        <v>28</v>
      </c>
      <c r="E41" s="11" t="s">
        <v>29</v>
      </c>
      <c r="F41" s="11"/>
      <c r="G41" s="11" t="s">
        <v>29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</v>
      </c>
      <c r="U41" s="15">
        <f>+'PLAN DE TRABAJO 2023'!V76</f>
        <v>1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 t="s">
        <v>314</v>
      </c>
      <c r="AG41" s="2"/>
    </row>
    <row r="42" spans="1:33" ht="35.25" customHeight="1" x14ac:dyDescent="0.2">
      <c r="A42" s="104"/>
      <c r="B42" s="20" t="s">
        <v>315</v>
      </c>
      <c r="C42" s="107"/>
      <c r="D42" s="11" t="s">
        <v>28</v>
      </c>
      <c r="E42" s="11" t="s">
        <v>29</v>
      </c>
      <c r="F42" s="11"/>
      <c r="G42" s="11" t="s">
        <v>29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1</v>
      </c>
      <c r="AA42" s="15"/>
      <c r="AB42" s="15"/>
      <c r="AC42" s="15"/>
      <c r="AD42" s="15"/>
      <c r="AE42" s="15"/>
      <c r="AF42" s="16" t="s">
        <v>316</v>
      </c>
      <c r="AG42" s="2"/>
    </row>
    <row r="43" spans="1:33" ht="35.25" customHeight="1" x14ac:dyDescent="0.2">
      <c r="A43" s="105"/>
      <c r="B43" s="21" t="s">
        <v>317</v>
      </c>
      <c r="C43" s="108"/>
      <c r="D43" s="11" t="s">
        <v>28</v>
      </c>
      <c r="E43" s="11" t="s">
        <v>29</v>
      </c>
      <c r="F43" s="11"/>
      <c r="G43" s="11" t="s">
        <v>29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1</v>
      </c>
      <c r="AC43" s="15"/>
      <c r="AD43" s="15"/>
      <c r="AE43" s="15"/>
      <c r="AF43" s="16" t="s">
        <v>318</v>
      </c>
      <c r="AG43" s="2"/>
    </row>
    <row r="44" spans="1:33" ht="35.25" customHeight="1" x14ac:dyDescent="0.2">
      <c r="A44" s="103" t="s">
        <v>319</v>
      </c>
      <c r="B44" s="20" t="s">
        <v>320</v>
      </c>
      <c r="C44" s="94" t="s">
        <v>27</v>
      </c>
      <c r="D44" s="11" t="s">
        <v>28</v>
      </c>
      <c r="E44" s="11" t="s">
        <v>29</v>
      </c>
      <c r="F44" s="11"/>
      <c r="G44" s="11" t="s">
        <v>29</v>
      </c>
      <c r="H44" s="15"/>
      <c r="I44" s="15"/>
      <c r="J44" s="15"/>
      <c r="K44" s="15"/>
      <c r="L44" s="15"/>
      <c r="M44" s="15"/>
      <c r="N44" s="15">
        <v>1</v>
      </c>
      <c r="O44" s="15">
        <f>+'PLAN DE TRABAJO 2023'!P76</f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 t="s">
        <v>321</v>
      </c>
      <c r="AG44" s="5"/>
    </row>
    <row r="45" spans="1:33" ht="35.25" customHeight="1" x14ac:dyDescent="0.2">
      <c r="A45" s="104"/>
      <c r="B45" s="20" t="s">
        <v>322</v>
      </c>
      <c r="C45" s="95"/>
      <c r="D45" s="11" t="s">
        <v>28</v>
      </c>
      <c r="E45" s="11" t="s">
        <v>29</v>
      </c>
      <c r="F45" s="11"/>
      <c r="G45" s="11" t="s">
        <v>29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</v>
      </c>
      <c r="U45" s="15">
        <f>+'PLAN DE TRABAJO 2023'!V76</f>
        <v>1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 t="s">
        <v>323</v>
      </c>
      <c r="AG45" s="3"/>
    </row>
    <row r="46" spans="1:33" ht="35.25" customHeight="1" x14ac:dyDescent="0.2">
      <c r="A46" s="104"/>
      <c r="B46" s="21" t="s">
        <v>324</v>
      </c>
      <c r="C46" s="95"/>
      <c r="D46" s="11" t="s">
        <v>28</v>
      </c>
      <c r="E46" s="11" t="s">
        <v>29</v>
      </c>
      <c r="F46" s="11"/>
      <c r="G46" s="11" t="s">
        <v>29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/>
      <c r="AB46" s="15"/>
      <c r="AC46" s="15"/>
      <c r="AD46" s="15"/>
      <c r="AE46" s="15"/>
      <c r="AF46" s="16" t="s">
        <v>325</v>
      </c>
      <c r="AG46" s="3"/>
    </row>
    <row r="47" spans="1:33" ht="35.25" customHeight="1" x14ac:dyDescent="0.2">
      <c r="A47" s="103" t="s">
        <v>185</v>
      </c>
      <c r="B47" s="20" t="s">
        <v>326</v>
      </c>
      <c r="C47" s="117" t="s">
        <v>27</v>
      </c>
      <c r="D47" s="11" t="s">
        <v>28</v>
      </c>
      <c r="E47" s="11" t="s">
        <v>29</v>
      </c>
      <c r="F47" s="11"/>
      <c r="G47" s="11" t="s">
        <v>29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 t="s">
        <v>327</v>
      </c>
      <c r="AG47" s="3"/>
    </row>
    <row r="48" spans="1:33" ht="35.25" customHeight="1" x14ac:dyDescent="0.2">
      <c r="A48" s="104"/>
      <c r="B48" s="20" t="s">
        <v>328</v>
      </c>
      <c r="C48" s="117"/>
      <c r="D48" s="11" t="s">
        <v>28</v>
      </c>
      <c r="E48" s="11" t="s">
        <v>29</v>
      </c>
      <c r="F48" s="11"/>
      <c r="G48" s="11" t="s">
        <v>29</v>
      </c>
      <c r="H48" s="15"/>
      <c r="I48" s="15"/>
      <c r="J48" s="15"/>
      <c r="K48" s="15"/>
      <c r="L48" s="15">
        <v>1</v>
      </c>
      <c r="M48" s="15">
        <v>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 t="s">
        <v>329</v>
      </c>
      <c r="AG48" s="3"/>
    </row>
    <row r="49" spans="1:33" ht="35.25" customHeight="1" x14ac:dyDescent="0.2">
      <c r="A49" s="104"/>
      <c r="B49" s="20" t="s">
        <v>330</v>
      </c>
      <c r="C49" s="117"/>
      <c r="D49" s="11" t="s">
        <v>28</v>
      </c>
      <c r="E49" s="11" t="s">
        <v>29</v>
      </c>
      <c r="F49" s="11"/>
      <c r="G49" s="11" t="s">
        <v>29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1</v>
      </c>
      <c r="W49" s="15">
        <f>+'PLAN DE TRABAJO 2023'!X79</f>
        <v>1</v>
      </c>
      <c r="X49" s="15"/>
      <c r="Y49" s="15"/>
      <c r="Z49" s="15"/>
      <c r="AA49" s="15"/>
      <c r="AB49" s="15"/>
      <c r="AC49" s="15"/>
      <c r="AD49" s="15"/>
      <c r="AE49" s="15"/>
      <c r="AF49" s="16" t="s">
        <v>331</v>
      </c>
      <c r="AG49" s="3"/>
    </row>
    <row r="50" spans="1:33" ht="35.25" customHeight="1" x14ac:dyDescent="0.2">
      <c r="A50" s="103" t="s">
        <v>192</v>
      </c>
      <c r="B50" s="19" t="s">
        <v>332</v>
      </c>
      <c r="C50" s="106" t="s">
        <v>27</v>
      </c>
      <c r="D50" s="11" t="s">
        <v>28</v>
      </c>
      <c r="E50" s="11" t="s">
        <v>29</v>
      </c>
      <c r="F50" s="11"/>
      <c r="G50" s="11" t="s">
        <v>29</v>
      </c>
      <c r="H50" s="15"/>
      <c r="I50" s="15"/>
      <c r="J50" s="15">
        <v>1</v>
      </c>
      <c r="K50" s="15">
        <f>+'PLAN DE TRABAJO 2023'!L82</f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 t="s">
        <v>333</v>
      </c>
      <c r="AG50" s="2"/>
    </row>
    <row r="51" spans="1:33" ht="35.25" customHeight="1" x14ac:dyDescent="0.2">
      <c r="A51" s="104"/>
      <c r="B51" s="20" t="s">
        <v>334</v>
      </c>
      <c r="C51" s="107"/>
      <c r="D51" s="11" t="s">
        <v>28</v>
      </c>
      <c r="E51" s="11" t="s">
        <v>29</v>
      </c>
      <c r="F51" s="11"/>
      <c r="G51" s="11" t="s">
        <v>29</v>
      </c>
      <c r="H51" s="15"/>
      <c r="I51" s="15"/>
      <c r="J51" s="15"/>
      <c r="K51" s="15"/>
      <c r="L51" s="15"/>
      <c r="M51" s="15"/>
      <c r="N51" s="15"/>
      <c r="O51" s="15"/>
      <c r="P51" s="15">
        <v>1</v>
      </c>
      <c r="Q51" s="15">
        <f>+'PLAN DE TRABAJO 2023'!R82</f>
        <v>1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 t="s">
        <v>335</v>
      </c>
      <c r="AG51" s="5"/>
    </row>
    <row r="52" spans="1:33" ht="35.25" customHeight="1" x14ac:dyDescent="0.2">
      <c r="A52" s="104"/>
      <c r="B52" s="20" t="s">
        <v>336</v>
      </c>
      <c r="C52" s="107"/>
      <c r="D52" s="11" t="s">
        <v>28</v>
      </c>
      <c r="E52" s="11" t="s">
        <v>29</v>
      </c>
      <c r="F52" s="11"/>
      <c r="G52" s="11" t="s">
        <v>29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>
        <f>+'PLAN DE TRABAJO 2023'!X82</f>
        <v>1</v>
      </c>
      <c r="X52" s="15"/>
      <c r="Y52" s="15"/>
      <c r="Z52" s="15"/>
      <c r="AA52" s="15"/>
      <c r="AB52" s="15"/>
      <c r="AC52" s="15"/>
      <c r="AD52" s="15"/>
      <c r="AE52" s="15"/>
      <c r="AF52" s="16" t="s">
        <v>337</v>
      </c>
      <c r="AG52" s="5"/>
    </row>
    <row r="53" spans="1:33" ht="35.25" customHeight="1" x14ac:dyDescent="0.2">
      <c r="A53" s="104"/>
      <c r="B53" s="18" t="s">
        <v>338</v>
      </c>
      <c r="C53" s="107"/>
      <c r="D53" s="11" t="s">
        <v>28</v>
      </c>
      <c r="E53" s="11" t="s">
        <v>29</v>
      </c>
      <c r="F53" s="11"/>
      <c r="G53" s="11" t="s">
        <v>29</v>
      </c>
      <c r="H53" s="15"/>
      <c r="I53" s="15"/>
      <c r="J53" s="15">
        <v>1</v>
      </c>
      <c r="K53" s="15">
        <v>1</v>
      </c>
      <c r="L53" s="15"/>
      <c r="M53" s="15"/>
      <c r="N53" s="15"/>
      <c r="O53" s="15"/>
      <c r="P53" s="15">
        <v>1</v>
      </c>
      <c r="Q53" s="15">
        <v>1</v>
      </c>
      <c r="R53" s="15"/>
      <c r="S53" s="15"/>
      <c r="T53" s="15"/>
      <c r="U53" s="15"/>
      <c r="V53" s="15">
        <v>1</v>
      </c>
      <c r="W53" s="15">
        <v>1</v>
      </c>
      <c r="X53" s="15"/>
      <c r="Y53" s="15"/>
      <c r="Z53" s="15"/>
      <c r="AA53" s="15"/>
      <c r="AB53" s="15"/>
      <c r="AC53" s="15"/>
      <c r="AD53" s="15"/>
      <c r="AE53" s="15"/>
      <c r="AF53" s="16" t="s">
        <v>339</v>
      </c>
      <c r="AG53" s="5"/>
    </row>
    <row r="54" spans="1:33" ht="35.25" customHeight="1" x14ac:dyDescent="0.2">
      <c r="A54" s="104"/>
      <c r="B54" s="20" t="s">
        <v>340</v>
      </c>
      <c r="C54" s="107"/>
      <c r="D54" s="11" t="s">
        <v>28</v>
      </c>
      <c r="E54" s="11" t="s">
        <v>29</v>
      </c>
      <c r="F54" s="11"/>
      <c r="G54" s="11" t="s">
        <v>29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</v>
      </c>
      <c r="AC54" s="15"/>
      <c r="AD54" s="15"/>
      <c r="AE54" s="15"/>
      <c r="AF54" s="16" t="s">
        <v>341</v>
      </c>
      <c r="AG54" s="3"/>
    </row>
    <row r="55" spans="1:33" ht="35.25" customHeight="1" x14ac:dyDescent="0.2">
      <c r="A55" s="105"/>
      <c r="B55" s="20" t="s">
        <v>342</v>
      </c>
      <c r="C55" s="108"/>
      <c r="D55" s="11" t="s">
        <v>28</v>
      </c>
      <c r="E55" s="11" t="s">
        <v>29</v>
      </c>
      <c r="F55" s="11"/>
      <c r="G55" s="11" t="s">
        <v>29</v>
      </c>
      <c r="H55" s="15"/>
      <c r="I55" s="15"/>
      <c r="J55" s="15"/>
      <c r="K55" s="15"/>
      <c r="L55" s="15">
        <v>1</v>
      </c>
      <c r="M55" s="15">
        <v>1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1</v>
      </c>
      <c r="Y55" s="15">
        <f>+'PLAN DE TRABAJO 2023'!Z83</f>
        <v>1</v>
      </c>
      <c r="Z55" s="15"/>
      <c r="AA55" s="15"/>
      <c r="AB55" s="15"/>
      <c r="AC55" s="15"/>
      <c r="AD55" s="15"/>
      <c r="AE55" s="15"/>
      <c r="AF55" s="16" t="s">
        <v>343</v>
      </c>
      <c r="AG55" s="2"/>
    </row>
    <row r="56" spans="1:33" ht="35.25" customHeight="1" x14ac:dyDescent="0.2">
      <c r="A56" s="145" t="s">
        <v>201</v>
      </c>
      <c r="B56" s="20" t="s">
        <v>344</v>
      </c>
      <c r="C56" s="99" t="s">
        <v>27</v>
      </c>
      <c r="D56" s="11" t="s">
        <v>28</v>
      </c>
      <c r="E56" s="11" t="s">
        <v>29</v>
      </c>
      <c r="F56" s="11"/>
      <c r="G56" s="11" t="s">
        <v>29</v>
      </c>
      <c r="H56" s="15"/>
      <c r="I56" s="15"/>
      <c r="J56" s="15">
        <v>1</v>
      </c>
      <c r="K56" s="15">
        <f>+'PLAN DE TRABAJO 2023'!L92</f>
        <v>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 t="s">
        <v>345</v>
      </c>
      <c r="AG56" s="2"/>
    </row>
    <row r="57" spans="1:33" ht="35.25" customHeight="1" x14ac:dyDescent="0.2">
      <c r="A57" s="145"/>
      <c r="B57" s="20" t="s">
        <v>346</v>
      </c>
      <c r="C57" s="99"/>
      <c r="D57" s="11" t="s">
        <v>28</v>
      </c>
      <c r="E57" s="11" t="s">
        <v>29</v>
      </c>
      <c r="F57" s="11"/>
      <c r="G57" s="11" t="s">
        <v>29</v>
      </c>
      <c r="H57" s="15"/>
      <c r="I57" s="15"/>
      <c r="J57" s="15"/>
      <c r="K57" s="15"/>
      <c r="L57" s="15"/>
      <c r="M57" s="15"/>
      <c r="N57" s="15">
        <v>1</v>
      </c>
      <c r="O57" s="15">
        <f>+'PLAN DE TRABAJO 2023'!P92</f>
        <v>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 t="s">
        <v>347</v>
      </c>
      <c r="AG57" s="2"/>
    </row>
    <row r="58" spans="1:33" ht="35.25" customHeight="1" x14ac:dyDescent="0.2">
      <c r="A58" s="145"/>
      <c r="B58" s="19" t="s">
        <v>348</v>
      </c>
      <c r="C58" s="99"/>
      <c r="D58" s="11" t="s">
        <v>28</v>
      </c>
      <c r="E58" s="11" t="s">
        <v>29</v>
      </c>
      <c r="F58" s="11"/>
      <c r="G58" s="11" t="s">
        <v>29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W58" s="15">
        <f>+'PLAN DE TRABAJO 2023'!X92</f>
        <v>1</v>
      </c>
      <c r="X58" s="15"/>
      <c r="Y58" s="15"/>
      <c r="Z58" s="15"/>
      <c r="AA58" s="15"/>
      <c r="AB58" s="15"/>
      <c r="AC58" s="15"/>
      <c r="AD58" s="15"/>
      <c r="AE58" s="15"/>
      <c r="AF58" s="16" t="s">
        <v>349</v>
      </c>
      <c r="AG58" s="2"/>
    </row>
    <row r="59" spans="1:33" ht="35.25" customHeight="1" x14ac:dyDescent="0.2">
      <c r="A59" s="145"/>
      <c r="B59" s="19" t="s">
        <v>350</v>
      </c>
      <c r="C59" s="99"/>
      <c r="D59" s="11" t="s">
        <v>28</v>
      </c>
      <c r="E59" s="11" t="s">
        <v>29</v>
      </c>
      <c r="F59" s="11"/>
      <c r="G59" s="11" t="s">
        <v>29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15">
        <f>+'PLAN DE TRABAJO 2023'!T92</f>
        <v>1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 t="s">
        <v>351</v>
      </c>
      <c r="AG59" s="2"/>
    </row>
    <row r="60" spans="1:33" ht="35.25" customHeight="1" x14ac:dyDescent="0.2">
      <c r="A60" s="145"/>
      <c r="B60" s="19" t="s">
        <v>352</v>
      </c>
      <c r="C60" s="99"/>
      <c r="D60" s="11" t="s">
        <v>28</v>
      </c>
      <c r="E60" s="11" t="s">
        <v>29</v>
      </c>
      <c r="F60" s="11"/>
      <c r="G60" s="11" t="s">
        <v>29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v>1</v>
      </c>
      <c r="AA60" s="15"/>
      <c r="AB60" s="15"/>
      <c r="AC60" s="15"/>
      <c r="AD60" s="15"/>
      <c r="AE60" s="15"/>
      <c r="AF60" s="16" t="s">
        <v>353</v>
      </c>
      <c r="AG60" s="2"/>
    </row>
    <row r="61" spans="1:33" s="26" customFormat="1" ht="30" customHeight="1" x14ac:dyDescent="0.2">
      <c r="A61" s="8"/>
      <c r="B61" s="22"/>
      <c r="C61" s="23"/>
      <c r="D61" s="23"/>
      <c r="E61" s="99" t="s">
        <v>230</v>
      </c>
      <c r="F61" s="99"/>
      <c r="G61" s="99"/>
      <c r="H61" s="24">
        <f t="shared" ref="H61:AE61" si="0">SUM(H5:H60)</f>
        <v>0</v>
      </c>
      <c r="I61" s="25">
        <f t="shared" si="0"/>
        <v>0</v>
      </c>
      <c r="J61" s="24">
        <f t="shared" si="0"/>
        <v>7</v>
      </c>
      <c r="K61" s="25">
        <f t="shared" si="0"/>
        <v>7</v>
      </c>
      <c r="L61" s="24">
        <f t="shared" si="0"/>
        <v>4</v>
      </c>
      <c r="M61" s="25">
        <f t="shared" si="0"/>
        <v>4</v>
      </c>
      <c r="N61" s="24">
        <f>SUM(N5:N60)</f>
        <v>7</v>
      </c>
      <c r="O61" s="25">
        <f t="shared" si="0"/>
        <v>7</v>
      </c>
      <c r="P61" s="24">
        <f t="shared" si="0"/>
        <v>9</v>
      </c>
      <c r="Q61" s="25">
        <f t="shared" si="0"/>
        <v>9</v>
      </c>
      <c r="R61" s="24">
        <f t="shared" si="0"/>
        <v>5</v>
      </c>
      <c r="S61" s="25">
        <f t="shared" si="0"/>
        <v>5</v>
      </c>
      <c r="T61" s="24">
        <f t="shared" si="0"/>
        <v>7</v>
      </c>
      <c r="U61" s="25">
        <f t="shared" si="0"/>
        <v>7</v>
      </c>
      <c r="V61" s="24">
        <f t="shared" si="0"/>
        <v>9</v>
      </c>
      <c r="W61" s="25">
        <f t="shared" si="0"/>
        <v>9</v>
      </c>
      <c r="X61" s="24">
        <f t="shared" si="0"/>
        <v>6</v>
      </c>
      <c r="Y61" s="25">
        <f t="shared" si="0"/>
        <v>6</v>
      </c>
      <c r="Z61" s="24">
        <f t="shared" si="0"/>
        <v>9</v>
      </c>
      <c r="AA61" s="25">
        <f t="shared" si="0"/>
        <v>0</v>
      </c>
      <c r="AB61" s="24">
        <f t="shared" si="0"/>
        <v>5</v>
      </c>
      <c r="AC61" s="25">
        <f t="shared" si="0"/>
        <v>0</v>
      </c>
      <c r="AD61" s="24">
        <f t="shared" si="0"/>
        <v>0</v>
      </c>
      <c r="AE61" s="25">
        <f t="shared" si="0"/>
        <v>0</v>
      </c>
      <c r="AF61" s="118">
        <f>SUM(H61:AE61)</f>
        <v>122</v>
      </c>
      <c r="AG61" s="119"/>
    </row>
    <row r="62" spans="1:33" s="26" customFormat="1" ht="15" customHeight="1" x14ac:dyDescent="0.2">
      <c r="A62" s="8"/>
      <c r="B62" s="22"/>
      <c r="C62" s="23"/>
      <c r="D62" s="23"/>
      <c r="E62" s="23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1"/>
    </row>
    <row r="63" spans="1:33" s="26" customFormat="1" ht="47.25" customHeight="1" x14ac:dyDescent="0.2">
      <c r="A63" s="8"/>
      <c r="B63" s="27"/>
      <c r="C63" s="22"/>
      <c r="D63" s="23"/>
      <c r="E63" s="23"/>
      <c r="F63" s="97" t="s">
        <v>231</v>
      </c>
      <c r="G63" s="97"/>
      <c r="H63" s="87">
        <f>+H61/$AF$61</f>
        <v>0</v>
      </c>
      <c r="I63" s="88">
        <f t="shared" ref="I63:M63" si="1">+I61/$AF$61</f>
        <v>0</v>
      </c>
      <c r="J63" s="87">
        <f t="shared" si="1"/>
        <v>5.737704918032787E-2</v>
      </c>
      <c r="K63" s="88">
        <f t="shared" si="1"/>
        <v>5.737704918032787E-2</v>
      </c>
      <c r="L63" s="87">
        <f t="shared" si="1"/>
        <v>3.2786885245901641E-2</v>
      </c>
      <c r="M63" s="88">
        <f t="shared" si="1"/>
        <v>3.2786885245901641E-2</v>
      </c>
      <c r="N63" s="87">
        <f>+N61/$AF$61</f>
        <v>5.737704918032787E-2</v>
      </c>
      <c r="O63" s="88">
        <f t="shared" ref="O63:AE63" si="2">+O61/$AF$61</f>
        <v>5.737704918032787E-2</v>
      </c>
      <c r="P63" s="87">
        <f t="shared" si="2"/>
        <v>7.3770491803278687E-2</v>
      </c>
      <c r="Q63" s="88">
        <f t="shared" si="2"/>
        <v>7.3770491803278687E-2</v>
      </c>
      <c r="R63" s="87">
        <f t="shared" si="2"/>
        <v>4.0983606557377046E-2</v>
      </c>
      <c r="S63" s="88">
        <f t="shared" si="2"/>
        <v>4.0983606557377046E-2</v>
      </c>
      <c r="T63" s="87">
        <f t="shared" si="2"/>
        <v>5.737704918032787E-2</v>
      </c>
      <c r="U63" s="88">
        <f t="shared" si="2"/>
        <v>5.737704918032787E-2</v>
      </c>
      <c r="V63" s="87">
        <f t="shared" si="2"/>
        <v>7.3770491803278687E-2</v>
      </c>
      <c r="W63" s="88">
        <f t="shared" si="2"/>
        <v>7.3770491803278687E-2</v>
      </c>
      <c r="X63" s="87">
        <f t="shared" si="2"/>
        <v>4.9180327868852458E-2</v>
      </c>
      <c r="Y63" s="88">
        <f t="shared" si="2"/>
        <v>4.9180327868852458E-2</v>
      </c>
      <c r="Z63" s="87">
        <f t="shared" si="2"/>
        <v>7.3770491803278687E-2</v>
      </c>
      <c r="AA63" s="88">
        <f t="shared" si="2"/>
        <v>0</v>
      </c>
      <c r="AB63" s="87">
        <f t="shared" si="2"/>
        <v>4.0983606557377046E-2</v>
      </c>
      <c r="AC63" s="88">
        <f t="shared" si="2"/>
        <v>0</v>
      </c>
      <c r="AD63" s="87">
        <f t="shared" si="2"/>
        <v>0</v>
      </c>
      <c r="AE63" s="88">
        <f t="shared" si="2"/>
        <v>0</v>
      </c>
      <c r="AF63" s="32"/>
      <c r="AG63" s="1"/>
    </row>
    <row r="64" spans="1:33" ht="47.25" customHeight="1" x14ac:dyDescent="0.2">
      <c r="B64" s="22"/>
      <c r="C64" s="22"/>
      <c r="D64" s="22"/>
      <c r="E64" s="23"/>
      <c r="F64" s="97" t="s">
        <v>232</v>
      </c>
      <c r="G64" s="97"/>
      <c r="H64" s="33">
        <f>+H63</f>
        <v>0</v>
      </c>
      <c r="I64" s="34">
        <f>+I63</f>
        <v>0</v>
      </c>
      <c r="J64" s="33">
        <f>+J63+H63</f>
        <v>5.737704918032787E-2</v>
      </c>
      <c r="K64" s="34">
        <f>+K63+I63</f>
        <v>5.737704918032787E-2</v>
      </c>
      <c r="L64" s="33">
        <f>+L63+J63+H63</f>
        <v>9.0163934426229511E-2</v>
      </c>
      <c r="M64" s="34">
        <f>+M63+K63+I63</f>
        <v>9.0163934426229511E-2</v>
      </c>
      <c r="N64" s="33">
        <f>H63+N63+L63+J63</f>
        <v>0.14754098360655737</v>
      </c>
      <c r="O64" s="34">
        <f>+I63+O63+M63+K63</f>
        <v>0.14754098360655737</v>
      </c>
      <c r="P64" s="33">
        <f>H63+J63+P63+N63+L63</f>
        <v>0.22131147540983609</v>
      </c>
      <c r="Q64" s="34">
        <f>+I63+K63+Q63+O63+M63</f>
        <v>0.22131147540983609</v>
      </c>
      <c r="R64" s="33">
        <f>H63+J63+L63+R63+P63+N63</f>
        <v>0.26229508196721313</v>
      </c>
      <c r="S64" s="34">
        <f>+K63+M63+S63+Q63+O63+I63</f>
        <v>0.26229508196721313</v>
      </c>
      <c r="T64" s="33">
        <f>H63+J63+L63+N63+T63+R63+P63</f>
        <v>0.31967213114754101</v>
      </c>
      <c r="U64" s="34">
        <f>+I63+K63+M63+O63+U63+S63+Q63</f>
        <v>0.31967213114754101</v>
      </c>
      <c r="V64" s="33">
        <f>H63+J63+L63+N63+P63+V63+T63+R63</f>
        <v>0.39344262295081966</v>
      </c>
      <c r="W64" s="34">
        <f>+I63+K63+M63+O63+Q63+W63+U63+S63</f>
        <v>0.39344262295081966</v>
      </c>
      <c r="X64" s="33">
        <f>H63+J63+L63+N63+P63+R63+X63+V63+T63</f>
        <v>0.44262295081967212</v>
      </c>
      <c r="Y64" s="34">
        <f>+K63+M63+O63+Q63+S63+Y63+W63+U63+I63</f>
        <v>0.44262295081967212</v>
      </c>
      <c r="Z64" s="33">
        <f>H63+J63+L63+N63+P63+R63+T63+Z63+X63+V63</f>
        <v>0.51639344262295084</v>
      </c>
      <c r="AA64" s="34">
        <f>+M63+O63+Q63+S63+U63+AA63+Y63+W63+K63+I63</f>
        <v>0.44262295081967212</v>
      </c>
      <c r="AB64" s="33">
        <f>H63+J63+L63+N63+P63+R63+T63+V63+AB63+Z63+X63</f>
        <v>0.55737704918032782</v>
      </c>
      <c r="AC64" s="34">
        <f>+O63+Q63+S63+U63+W63+AC63+AA63+Y63+M63+K63+I63</f>
        <v>0.44262295081967212</v>
      </c>
      <c r="AD64" s="33">
        <f>H63+J63+L63+N63+P63+R63+T63+V63+X63+AD63+AB63+Z63</f>
        <v>0.55737704918032782</v>
      </c>
      <c r="AE64" s="34">
        <f>+Q63+S63+U63+W63+Y63+AE63+AC63+AA63+O63+M63+K63+I63</f>
        <v>0.44262295081967212</v>
      </c>
      <c r="AF64" s="32"/>
      <c r="AG64" s="1"/>
    </row>
    <row r="65" spans="2:33" ht="47.25" customHeight="1" x14ac:dyDescent="0.2">
      <c r="C65" s="23"/>
      <c r="D65" s="35"/>
      <c r="E65" s="36"/>
      <c r="F65" s="97" t="s">
        <v>233</v>
      </c>
      <c r="G65" s="97"/>
      <c r="H65" s="37"/>
      <c r="I65" s="89" t="e">
        <f>+I63/H63</f>
        <v>#DIV/0!</v>
      </c>
      <c r="J65" s="37"/>
      <c r="K65" s="89">
        <f>+K63/J63</f>
        <v>1</v>
      </c>
      <c r="L65" s="37"/>
      <c r="M65" s="89">
        <f>+M63/L63</f>
        <v>1</v>
      </c>
      <c r="N65" s="37"/>
      <c r="O65" s="89">
        <f>+O63/N63</f>
        <v>1</v>
      </c>
      <c r="P65" s="37"/>
      <c r="Q65" s="89">
        <f t="shared" ref="Q65:Y65" si="3">+Q63/P63</f>
        <v>1</v>
      </c>
      <c r="R65" s="37"/>
      <c r="S65" s="89">
        <f t="shared" si="3"/>
        <v>1</v>
      </c>
      <c r="T65" s="37"/>
      <c r="U65" s="89">
        <f t="shared" si="3"/>
        <v>1</v>
      </c>
      <c r="V65" s="37"/>
      <c r="W65" s="89">
        <f t="shared" si="3"/>
        <v>1</v>
      </c>
      <c r="X65" s="37"/>
      <c r="Y65" s="89">
        <f t="shared" si="3"/>
        <v>1</v>
      </c>
      <c r="Z65" s="39"/>
      <c r="AA65" s="89">
        <f>+AA63/Z63</f>
        <v>0</v>
      </c>
      <c r="AB65" s="39"/>
      <c r="AC65" s="89">
        <f>+AC63/AB63</f>
        <v>0</v>
      </c>
      <c r="AD65" s="39"/>
      <c r="AE65" s="89" t="e">
        <f>+AE63/AD63</f>
        <v>#DIV/0!</v>
      </c>
      <c r="AF65" s="40"/>
      <c r="AG65" s="1"/>
    </row>
    <row r="66" spans="2:33" ht="47.25" customHeight="1" x14ac:dyDescent="0.2">
      <c r="C66" s="23"/>
      <c r="D66" s="23"/>
      <c r="E66" s="23"/>
      <c r="F66" s="97" t="s">
        <v>234</v>
      </c>
      <c r="G66" s="97"/>
      <c r="H66" s="41"/>
      <c r="I66" s="89" t="e">
        <f>+I64/H64</f>
        <v>#DIV/0!</v>
      </c>
      <c r="J66" s="41"/>
      <c r="K66" s="89">
        <f>+K64/J64</f>
        <v>1</v>
      </c>
      <c r="L66" s="41"/>
      <c r="M66" s="90">
        <f>+M64/L64</f>
        <v>1</v>
      </c>
      <c r="N66" s="41"/>
      <c r="O66" s="89">
        <f>+O64/N64</f>
        <v>1</v>
      </c>
      <c r="P66" s="41"/>
      <c r="Q66" s="89">
        <f>+Q64/P64</f>
        <v>1</v>
      </c>
      <c r="R66" s="41"/>
      <c r="S66" s="89">
        <f>+S64/R64</f>
        <v>1</v>
      </c>
      <c r="T66" s="41"/>
      <c r="U66" s="89">
        <f>+U64/T64</f>
        <v>1</v>
      </c>
      <c r="V66" s="41"/>
      <c r="W66" s="89">
        <f>+W64/V64</f>
        <v>1</v>
      </c>
      <c r="X66" s="41"/>
      <c r="Y66" s="89">
        <f>+Y64/X64</f>
        <v>1</v>
      </c>
      <c r="Z66" s="41"/>
      <c r="AA66" s="89">
        <f>+AA64/Z64</f>
        <v>0.8571428571428571</v>
      </c>
      <c r="AB66" s="41"/>
      <c r="AC66" s="89">
        <f>+AC64/AB64</f>
        <v>0.79411764705882359</v>
      </c>
      <c r="AD66" s="41"/>
      <c r="AE66" s="89">
        <f>+AE64/AD64</f>
        <v>0.79411764705882359</v>
      </c>
      <c r="AF66" s="32"/>
      <c r="AG66" s="1"/>
    </row>
    <row r="67" spans="2:33" ht="30" customHeight="1" x14ac:dyDescent="0.2">
      <c r="C67" s="23"/>
      <c r="D67" s="23"/>
      <c r="E67" s="23"/>
      <c r="F67" s="28"/>
      <c r="G67" s="28"/>
      <c r="H67" s="41"/>
      <c r="I67" s="91"/>
      <c r="J67" s="41"/>
      <c r="K67" s="91"/>
      <c r="L67" s="41"/>
      <c r="M67" s="92"/>
      <c r="N67" s="41"/>
      <c r="O67" s="91"/>
      <c r="P67" s="41"/>
      <c r="Q67" s="91"/>
      <c r="R67" s="41"/>
      <c r="S67" s="91"/>
      <c r="T67" s="41"/>
      <c r="U67" s="91"/>
      <c r="V67" s="41"/>
      <c r="W67" s="91"/>
      <c r="X67" s="41"/>
      <c r="Y67" s="91"/>
      <c r="Z67" s="41"/>
      <c r="AA67" s="91"/>
      <c r="AB67" s="41"/>
      <c r="AC67" s="91"/>
      <c r="AD67" s="41"/>
      <c r="AE67" s="91"/>
      <c r="AF67" s="32"/>
      <c r="AG67" s="1"/>
    </row>
    <row r="68" spans="2:33" ht="30" customHeight="1" x14ac:dyDescent="0.2">
      <c r="C68" s="23"/>
      <c r="D68" s="23"/>
      <c r="E68" s="23"/>
      <c r="F68" s="28"/>
      <c r="G68" s="28"/>
      <c r="H68" s="41"/>
      <c r="I68" s="91"/>
      <c r="J68" s="41"/>
      <c r="K68" s="91"/>
      <c r="L68" s="41"/>
      <c r="M68" s="92"/>
      <c r="N68" s="41"/>
      <c r="O68" s="91"/>
      <c r="P68" s="41"/>
      <c r="Q68" s="91"/>
      <c r="R68" s="41"/>
      <c r="S68" s="91"/>
      <c r="T68" s="41"/>
      <c r="U68" s="91"/>
      <c r="V68" s="41"/>
      <c r="W68" s="91"/>
      <c r="X68" s="41"/>
      <c r="Y68" s="91"/>
      <c r="Z68" s="41"/>
      <c r="AA68" s="91"/>
      <c r="AB68" s="41"/>
      <c r="AC68" s="91"/>
      <c r="AD68" s="41"/>
      <c r="AE68" s="91"/>
      <c r="AF68" s="32"/>
      <c r="AG68" s="1"/>
    </row>
    <row r="69" spans="2:33" ht="30" customHeight="1" x14ac:dyDescent="0.2">
      <c r="C69" s="23"/>
      <c r="D69" s="23"/>
      <c r="E69" s="23"/>
      <c r="F69" s="28"/>
      <c r="G69" s="28"/>
      <c r="H69" s="41"/>
      <c r="I69" s="91"/>
      <c r="J69" s="41"/>
      <c r="K69" s="91"/>
      <c r="L69" s="41"/>
      <c r="M69" s="92"/>
      <c r="N69" s="41"/>
      <c r="O69" s="91"/>
      <c r="P69" s="41"/>
      <c r="Q69" s="91"/>
      <c r="R69" s="41"/>
      <c r="S69" s="91"/>
      <c r="T69" s="41"/>
      <c r="U69" s="91"/>
      <c r="V69" s="41"/>
      <c r="W69" s="91"/>
      <c r="X69" s="41"/>
      <c r="Y69" s="91"/>
      <c r="Z69" s="41"/>
      <c r="AA69" s="91"/>
      <c r="AB69" s="41"/>
      <c r="AC69" s="91"/>
      <c r="AD69" s="41"/>
      <c r="AE69" s="91"/>
      <c r="AF69" s="32"/>
      <c r="AG69" s="1"/>
    </row>
    <row r="70" spans="2:33" ht="42" customHeight="1" x14ac:dyDescent="0.2">
      <c r="C70" s="23"/>
      <c r="D70" s="23"/>
      <c r="E70" s="23"/>
      <c r="F70" s="23"/>
      <c r="G70" s="23"/>
      <c r="H70" s="41"/>
      <c r="J70" s="41"/>
      <c r="L70" s="41"/>
      <c r="N70" s="41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Z70" s="41"/>
      <c r="AB70" s="41"/>
      <c r="AD70" s="41"/>
      <c r="AF70" s="32"/>
      <c r="AG70" s="1"/>
    </row>
    <row r="71" spans="2:33" ht="69.75" customHeight="1" x14ac:dyDescent="0.2">
      <c r="B71" s="112" t="s">
        <v>236</v>
      </c>
      <c r="C71" s="112"/>
      <c r="D71" s="43"/>
      <c r="E71" s="112" t="s">
        <v>237</v>
      </c>
      <c r="F71" s="112"/>
      <c r="G71" s="112"/>
      <c r="H71" s="112"/>
      <c r="I71" s="112"/>
      <c r="J71" s="112"/>
      <c r="K71" s="112"/>
      <c r="L71" s="112"/>
      <c r="M71" s="112"/>
      <c r="N71" s="41"/>
      <c r="O71" s="112" t="s">
        <v>238</v>
      </c>
      <c r="P71" s="112"/>
      <c r="Q71" s="112"/>
      <c r="R71" s="112"/>
      <c r="S71" s="112"/>
      <c r="T71" s="112"/>
      <c r="U71" s="112"/>
      <c r="V71" s="112"/>
      <c r="W71" s="112"/>
      <c r="X71" s="112"/>
      <c r="Y71" s="91"/>
      <c r="Z71" s="112" t="s">
        <v>354</v>
      </c>
      <c r="AA71" s="112"/>
      <c r="AB71" s="112"/>
      <c r="AC71" s="112"/>
      <c r="AD71" s="112"/>
      <c r="AE71" s="112"/>
      <c r="AF71" s="112"/>
      <c r="AG71" s="1"/>
    </row>
    <row r="72" spans="2:33" ht="42" customHeight="1" x14ac:dyDescent="0.2">
      <c r="C72" s="23"/>
      <c r="D72" s="23"/>
      <c r="E72" s="27"/>
      <c r="F72" s="27"/>
      <c r="G72" s="27"/>
      <c r="H72" s="23"/>
      <c r="I72" s="23"/>
      <c r="J72" s="23"/>
      <c r="K72" s="23"/>
      <c r="L72" s="23"/>
      <c r="M72" s="23"/>
      <c r="N72" s="41"/>
      <c r="O72" s="23"/>
      <c r="P72" s="41"/>
      <c r="R72" s="41"/>
      <c r="T72" s="41"/>
      <c r="V72" s="41"/>
      <c r="X72" s="41"/>
      <c r="Y72" s="91"/>
      <c r="Z72" s="41"/>
      <c r="AB72" s="41"/>
      <c r="AD72" s="41"/>
      <c r="AF72" s="32"/>
      <c r="AG72" s="1"/>
    </row>
    <row r="73" spans="2:33" ht="27" customHeight="1" x14ac:dyDescent="0.2">
      <c r="C73" s="23"/>
      <c r="D73" s="23"/>
      <c r="E73" s="23"/>
      <c r="F73" s="23"/>
      <c r="G73" s="23"/>
      <c r="H73" s="41"/>
      <c r="J73" s="41"/>
      <c r="L73" s="41"/>
      <c r="N73" s="41"/>
      <c r="P73" s="41"/>
      <c r="R73" s="41"/>
      <c r="T73" s="41"/>
      <c r="V73" s="41"/>
      <c r="X73" s="41"/>
      <c r="Z73" s="41"/>
      <c r="AB73" s="41"/>
      <c r="AD73" s="41"/>
      <c r="AF73" s="32"/>
      <c r="AG73" s="1"/>
    </row>
    <row r="74" spans="2:33" x14ac:dyDescent="0.2">
      <c r="C74" s="23"/>
      <c r="D74" s="23"/>
      <c r="E74" s="23"/>
      <c r="F74" s="23"/>
      <c r="G74" s="23"/>
      <c r="H74" s="41"/>
      <c r="J74" s="41"/>
      <c r="L74" s="41"/>
      <c r="N74" s="41"/>
      <c r="P74" s="41"/>
      <c r="R74" s="41"/>
      <c r="T74" s="41"/>
      <c r="V74" s="41"/>
      <c r="X74" s="41"/>
      <c r="Z74" s="41"/>
      <c r="AB74" s="41"/>
      <c r="AD74" s="41"/>
      <c r="AF74" s="32"/>
      <c r="AG74" s="1"/>
    </row>
    <row r="75" spans="2:33" ht="41.25" customHeight="1" x14ac:dyDescent="0.2">
      <c r="C75" s="23"/>
      <c r="D75" s="23"/>
      <c r="E75" s="23"/>
      <c r="F75" s="23"/>
      <c r="G75" s="23"/>
      <c r="H75" s="41"/>
      <c r="J75" s="41"/>
      <c r="L75" s="41"/>
      <c r="N75" s="41"/>
      <c r="P75" s="41"/>
      <c r="R75" s="41"/>
      <c r="T75" s="41"/>
      <c r="V75" s="41"/>
      <c r="X75" s="41"/>
      <c r="Z75" s="41"/>
      <c r="AB75" s="41"/>
      <c r="AD75" s="41"/>
      <c r="AF75" s="32"/>
      <c r="AG75" s="1"/>
    </row>
    <row r="76" spans="2:33" ht="46.5" customHeight="1" x14ac:dyDescent="0.2">
      <c r="C76" s="23"/>
      <c r="D76" s="23"/>
      <c r="E76" s="23"/>
      <c r="F76" s="23"/>
      <c r="G76" s="23"/>
      <c r="H76" s="41"/>
      <c r="J76" s="41"/>
      <c r="L76" s="41"/>
      <c r="N76" s="41"/>
      <c r="P76" s="41"/>
      <c r="R76" s="41"/>
      <c r="T76" s="41"/>
      <c r="V76" s="41"/>
      <c r="X76" s="41"/>
      <c r="Z76" s="41"/>
      <c r="AB76" s="41"/>
      <c r="AD76" s="41"/>
      <c r="AF76" s="32"/>
      <c r="AG76" s="1"/>
    </row>
    <row r="77" spans="2:33" ht="34.5" customHeight="1" x14ac:dyDescent="0.2">
      <c r="C77" s="43"/>
      <c r="D77" s="23"/>
      <c r="E77" s="23"/>
      <c r="F77" s="23"/>
      <c r="G77" s="23"/>
      <c r="H77" s="41"/>
      <c r="J77" s="41"/>
      <c r="L77" s="41"/>
      <c r="N77" s="41"/>
      <c r="P77" s="41"/>
      <c r="R77" s="41"/>
      <c r="T77" s="41"/>
      <c r="V77" s="41"/>
      <c r="X77" s="41"/>
      <c r="Z77" s="41"/>
      <c r="AB77" s="41"/>
      <c r="AD77" s="41"/>
      <c r="AF77" s="32"/>
      <c r="AG77" s="1"/>
    </row>
    <row r="78" spans="2:33" ht="32.25" customHeight="1" x14ac:dyDescent="0.2">
      <c r="B78" s="43"/>
      <c r="C78" s="23"/>
      <c r="D78" s="43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"/>
    </row>
    <row r="79" spans="2:33" ht="43.5" customHeight="1" x14ac:dyDescent="0.2">
      <c r="C79" s="23"/>
      <c r="D79" s="23"/>
      <c r="E79" s="23"/>
      <c r="F79" s="23"/>
      <c r="G79" s="23"/>
      <c r="H79" s="41"/>
      <c r="J79" s="41"/>
      <c r="L79" s="41"/>
      <c r="N79" s="41"/>
      <c r="P79" s="41"/>
      <c r="R79" s="41"/>
      <c r="T79" s="41"/>
      <c r="V79" s="41"/>
      <c r="X79" s="41"/>
      <c r="Z79" s="41"/>
      <c r="AB79" s="41"/>
      <c r="AD79" s="41"/>
      <c r="AF79" s="32"/>
      <c r="AG79" s="1"/>
    </row>
    <row r="80" spans="2:33" ht="27.75" customHeight="1" x14ac:dyDescent="0.2">
      <c r="C80" s="23"/>
      <c r="D80" s="23"/>
      <c r="E80" s="23"/>
      <c r="F80" s="23"/>
      <c r="G80" s="23"/>
      <c r="H80" s="41"/>
      <c r="J80" s="41"/>
      <c r="L80" s="41"/>
      <c r="N80" s="41"/>
      <c r="P80" s="41"/>
      <c r="R80" s="41"/>
      <c r="T80" s="41"/>
      <c r="V80" s="41"/>
      <c r="X80" s="41"/>
      <c r="Z80" s="41"/>
      <c r="AB80" s="41"/>
      <c r="AD80" s="41"/>
      <c r="AF80" s="32"/>
      <c r="AG80" s="1"/>
    </row>
    <row r="81" spans="3:33" ht="27.75" customHeight="1" x14ac:dyDescent="0.2">
      <c r="C81" s="23"/>
      <c r="D81" s="23"/>
      <c r="E81" s="23"/>
      <c r="F81" s="23"/>
      <c r="G81" s="23"/>
      <c r="H81" s="41"/>
      <c r="J81" s="41"/>
      <c r="L81" s="41"/>
      <c r="N81" s="41"/>
      <c r="P81" s="41"/>
      <c r="R81" s="41"/>
      <c r="T81" s="41"/>
      <c r="V81" s="41"/>
      <c r="X81" s="41"/>
      <c r="Z81" s="41"/>
      <c r="AB81" s="41"/>
      <c r="AD81" s="41"/>
      <c r="AF81" s="32"/>
      <c r="AG81" s="1"/>
    </row>
    <row r="82" spans="3:33" x14ac:dyDescent="0.2">
      <c r="C82" s="23"/>
      <c r="D82" s="23"/>
      <c r="E82" s="23"/>
      <c r="F82" s="23"/>
      <c r="G82" s="23"/>
      <c r="H82" s="41"/>
      <c r="J82" s="41"/>
      <c r="L82" s="41"/>
      <c r="N82" s="41"/>
      <c r="P82" s="41"/>
      <c r="R82" s="41"/>
      <c r="T82" s="41"/>
      <c r="V82" s="41"/>
      <c r="X82" s="41"/>
      <c r="Z82" s="41"/>
      <c r="AB82" s="41"/>
      <c r="AD82" s="41"/>
      <c r="AF82" s="32"/>
      <c r="AG82" s="1"/>
    </row>
    <row r="83" spans="3:33" ht="21.75" customHeight="1" x14ac:dyDescent="0.2">
      <c r="C83" s="23"/>
      <c r="D83" s="23"/>
      <c r="E83" s="23"/>
      <c r="F83" s="23"/>
      <c r="G83" s="23"/>
      <c r="H83" s="41"/>
      <c r="J83" s="41"/>
      <c r="L83" s="41"/>
      <c r="N83" s="41"/>
      <c r="P83" s="41"/>
      <c r="R83" s="41"/>
      <c r="T83" s="41"/>
      <c r="V83" s="41"/>
      <c r="X83" s="41"/>
      <c r="Z83" s="41"/>
      <c r="AB83" s="41"/>
      <c r="AD83" s="41"/>
      <c r="AF83" s="32"/>
      <c r="AG83" s="1"/>
    </row>
    <row r="84" spans="3:33" x14ac:dyDescent="0.2">
      <c r="C84" s="23"/>
      <c r="D84" s="23"/>
      <c r="E84" s="23"/>
      <c r="F84" s="23"/>
      <c r="G84" s="23"/>
      <c r="H84" s="41"/>
      <c r="J84" s="41"/>
      <c r="L84" s="41"/>
      <c r="N84" s="41"/>
      <c r="P84" s="41"/>
      <c r="R84" s="41"/>
      <c r="T84" s="41"/>
      <c r="V84" s="41"/>
      <c r="X84" s="41"/>
      <c r="Z84" s="41"/>
      <c r="AB84" s="41"/>
      <c r="AD84" s="41"/>
      <c r="AF84" s="32"/>
      <c r="AG84" s="1"/>
    </row>
    <row r="85" spans="3:33" x14ac:dyDescent="0.2">
      <c r="C85" s="23"/>
      <c r="D85" s="23"/>
      <c r="E85" s="23"/>
      <c r="F85" s="23"/>
      <c r="G85" s="23"/>
      <c r="H85" s="41"/>
      <c r="J85" s="41"/>
      <c r="L85" s="41"/>
      <c r="N85" s="41"/>
      <c r="P85" s="41"/>
      <c r="R85" s="41"/>
      <c r="T85" s="41"/>
      <c r="V85" s="41"/>
      <c r="X85" s="41"/>
      <c r="Z85" s="41"/>
      <c r="AB85" s="41"/>
      <c r="AD85" s="41"/>
      <c r="AF85" s="32"/>
      <c r="AG85" s="1"/>
    </row>
    <row r="86" spans="3:33" x14ac:dyDescent="0.2">
      <c r="C86" s="23"/>
      <c r="D86" s="23"/>
      <c r="E86" s="23"/>
      <c r="F86" s="23"/>
      <c r="G86" s="23"/>
      <c r="H86" s="41"/>
      <c r="J86" s="41"/>
      <c r="L86" s="41"/>
      <c r="N86" s="41"/>
      <c r="P86" s="41"/>
      <c r="R86" s="41"/>
      <c r="T86" s="41"/>
      <c r="V86" s="41"/>
      <c r="X86" s="41"/>
      <c r="Z86" s="41"/>
      <c r="AB86" s="41"/>
      <c r="AD86" s="41"/>
      <c r="AF86" s="32"/>
      <c r="AG86" s="1"/>
    </row>
    <row r="87" spans="3:33" x14ac:dyDescent="0.2">
      <c r="C87" s="23"/>
      <c r="D87" s="23"/>
      <c r="E87" s="23"/>
      <c r="F87" s="23"/>
      <c r="G87" s="23"/>
      <c r="H87" s="41"/>
      <c r="J87" s="41"/>
      <c r="L87" s="41"/>
      <c r="N87" s="41"/>
      <c r="P87" s="41"/>
      <c r="R87" s="41"/>
      <c r="T87" s="41"/>
      <c r="V87" s="41"/>
      <c r="X87" s="41"/>
      <c r="Z87" s="41"/>
      <c r="AB87" s="41"/>
      <c r="AD87" s="41"/>
      <c r="AF87" s="32"/>
      <c r="AG87" s="1"/>
    </row>
    <row r="88" spans="3:33" ht="153" customHeight="1" x14ac:dyDescent="0.2">
      <c r="C88" s="23"/>
      <c r="D88" s="23"/>
      <c r="E88" s="23"/>
      <c r="F88" s="23"/>
      <c r="G88" s="23"/>
      <c r="H88" s="41"/>
      <c r="J88" s="41"/>
      <c r="L88" s="41"/>
      <c r="N88" s="41"/>
      <c r="P88" s="41"/>
      <c r="R88" s="41"/>
      <c r="T88" s="41"/>
      <c r="V88" s="41"/>
      <c r="X88" s="41"/>
      <c r="Z88" s="41"/>
      <c r="AB88" s="41"/>
      <c r="AD88" s="41"/>
      <c r="AF88" s="32"/>
      <c r="AG88" s="1"/>
    </row>
    <row r="89" spans="3:33" x14ac:dyDescent="0.2">
      <c r="C89" s="23"/>
      <c r="D89" s="23"/>
      <c r="E89" s="23"/>
      <c r="F89" s="23"/>
      <c r="G89" s="23"/>
      <c r="H89" s="41"/>
      <c r="J89" s="41"/>
      <c r="L89" s="41"/>
      <c r="N89" s="41"/>
      <c r="P89" s="41"/>
      <c r="R89" s="41"/>
      <c r="T89" s="41"/>
      <c r="V89" s="41"/>
      <c r="X89" s="41"/>
      <c r="Z89" s="41"/>
      <c r="AB89" s="41"/>
      <c r="AD89" s="41"/>
      <c r="AF89" s="32"/>
      <c r="AG89" s="1"/>
    </row>
    <row r="90" spans="3:33" x14ac:dyDescent="0.2">
      <c r="C90" s="23"/>
      <c r="D90" s="23"/>
      <c r="E90" s="23"/>
      <c r="F90" s="23"/>
      <c r="G90" s="23"/>
      <c r="H90" s="41"/>
      <c r="J90" s="41"/>
      <c r="L90" s="41"/>
      <c r="N90" s="41"/>
      <c r="P90" s="41"/>
      <c r="R90" s="41"/>
      <c r="T90" s="41"/>
      <c r="V90" s="41"/>
      <c r="X90" s="41"/>
      <c r="Z90" s="41"/>
      <c r="AB90" s="41"/>
      <c r="AD90" s="41"/>
      <c r="AF90" s="32"/>
      <c r="AG90" s="1"/>
    </row>
    <row r="91" spans="3:33" x14ac:dyDescent="0.2">
      <c r="C91" s="23"/>
      <c r="D91" s="23"/>
      <c r="E91" s="23"/>
      <c r="F91" s="23"/>
      <c r="G91" s="23"/>
      <c r="H91" s="41"/>
      <c r="J91" s="41"/>
      <c r="L91" s="41"/>
      <c r="N91" s="41"/>
      <c r="P91" s="41"/>
      <c r="R91" s="41"/>
      <c r="T91" s="41"/>
      <c r="V91" s="41"/>
      <c r="X91" s="41"/>
      <c r="Z91" s="41"/>
      <c r="AB91" s="41"/>
      <c r="AD91" s="41"/>
      <c r="AF91" s="32"/>
      <c r="AG91" s="1"/>
    </row>
    <row r="92" spans="3:33" x14ac:dyDescent="0.2">
      <c r="C92" s="23"/>
      <c r="D92" s="23"/>
      <c r="E92" s="23"/>
      <c r="F92" s="23"/>
      <c r="G92" s="23"/>
      <c r="H92" s="41"/>
      <c r="J92" s="41"/>
      <c r="L92" s="41"/>
      <c r="N92" s="41"/>
      <c r="P92" s="41"/>
      <c r="R92" s="41"/>
      <c r="T92" s="41"/>
      <c r="V92" s="41"/>
      <c r="X92" s="41"/>
      <c r="Z92" s="41"/>
      <c r="AB92" s="41"/>
      <c r="AD92" s="41"/>
      <c r="AF92" s="32"/>
      <c r="AG92" s="1"/>
    </row>
    <row r="93" spans="3:33" x14ac:dyDescent="0.2">
      <c r="C93" s="23"/>
      <c r="D93" s="23"/>
      <c r="E93" s="23"/>
      <c r="F93" s="23"/>
      <c r="G93" s="23"/>
      <c r="H93" s="41"/>
      <c r="J93" s="41"/>
      <c r="L93" s="41"/>
      <c r="N93" s="41"/>
      <c r="P93" s="41"/>
      <c r="R93" s="41"/>
      <c r="T93" s="41"/>
      <c r="V93" s="41"/>
      <c r="X93" s="41"/>
      <c r="Z93" s="41"/>
      <c r="AB93" s="41"/>
      <c r="AD93" s="41"/>
      <c r="AF93" s="32"/>
      <c r="AG93" s="1"/>
    </row>
    <row r="94" spans="3:33" x14ac:dyDescent="0.2">
      <c r="C94" s="23"/>
      <c r="D94" s="23"/>
      <c r="E94" s="23"/>
      <c r="F94" s="23"/>
      <c r="G94" s="23"/>
      <c r="H94" s="41"/>
      <c r="J94" s="41"/>
      <c r="L94" s="41"/>
      <c r="N94" s="41"/>
      <c r="P94" s="41"/>
      <c r="R94" s="41"/>
      <c r="T94" s="41"/>
      <c r="V94" s="41"/>
      <c r="X94" s="41"/>
      <c r="Z94" s="41"/>
      <c r="AB94" s="41"/>
      <c r="AD94" s="41"/>
      <c r="AF94" s="32"/>
      <c r="AG94" s="1"/>
    </row>
    <row r="95" spans="3:33" x14ac:dyDescent="0.2">
      <c r="C95" s="23"/>
      <c r="D95" s="23"/>
      <c r="E95" s="23"/>
      <c r="F95" s="23"/>
      <c r="G95" s="23"/>
      <c r="H95" s="41"/>
      <c r="J95" s="41"/>
      <c r="L95" s="41"/>
      <c r="N95" s="41"/>
      <c r="P95" s="41"/>
      <c r="R95" s="41"/>
      <c r="T95" s="41"/>
      <c r="V95" s="41"/>
      <c r="X95" s="41"/>
      <c r="Z95" s="41"/>
      <c r="AB95" s="41"/>
      <c r="AD95" s="41"/>
      <c r="AF95" s="32"/>
      <c r="AG95" s="1"/>
    </row>
    <row r="96" spans="3:33" x14ac:dyDescent="0.2">
      <c r="C96" s="23"/>
      <c r="D96" s="23"/>
      <c r="E96" s="23"/>
      <c r="F96" s="23"/>
      <c r="G96" s="23"/>
      <c r="H96" s="41"/>
      <c r="J96" s="41"/>
      <c r="L96" s="41"/>
      <c r="N96" s="41"/>
      <c r="P96" s="41"/>
      <c r="R96" s="41"/>
      <c r="T96" s="41"/>
      <c r="V96" s="41"/>
      <c r="X96" s="41"/>
      <c r="Z96" s="41"/>
      <c r="AB96" s="41"/>
      <c r="AD96" s="41"/>
      <c r="AF96" s="32"/>
      <c r="AG96" s="1"/>
    </row>
    <row r="97" spans="3:33" x14ac:dyDescent="0.2">
      <c r="C97" s="23"/>
      <c r="D97" s="23"/>
      <c r="E97" s="23"/>
      <c r="F97" s="23"/>
      <c r="G97" s="23"/>
      <c r="H97" s="41"/>
      <c r="J97" s="41"/>
      <c r="L97" s="41"/>
      <c r="N97" s="41"/>
      <c r="P97" s="41"/>
      <c r="R97" s="41"/>
      <c r="T97" s="41"/>
      <c r="V97" s="41"/>
      <c r="X97" s="41"/>
      <c r="Z97" s="41"/>
      <c r="AB97" s="41"/>
      <c r="AD97" s="41"/>
      <c r="AF97" s="32"/>
      <c r="AG97" s="1"/>
    </row>
    <row r="98" spans="3:33" x14ac:dyDescent="0.2">
      <c r="C98" s="23"/>
      <c r="D98" s="23"/>
      <c r="E98" s="23"/>
      <c r="F98" s="23"/>
      <c r="G98" s="23"/>
      <c r="H98" s="41"/>
      <c r="J98" s="41"/>
      <c r="L98" s="41"/>
      <c r="N98" s="41"/>
      <c r="P98" s="41"/>
      <c r="R98" s="41"/>
      <c r="T98" s="41"/>
      <c r="V98" s="41"/>
      <c r="X98" s="41"/>
      <c r="Z98" s="41"/>
      <c r="AB98" s="41"/>
      <c r="AD98" s="41"/>
      <c r="AF98" s="32"/>
      <c r="AG98" s="1"/>
    </row>
    <row r="99" spans="3:33" x14ac:dyDescent="0.2">
      <c r="C99" s="23"/>
      <c r="D99" s="23"/>
      <c r="E99" s="23"/>
      <c r="F99" s="23"/>
      <c r="G99" s="23"/>
      <c r="H99" s="41"/>
      <c r="J99" s="41"/>
      <c r="L99" s="41"/>
      <c r="N99" s="41"/>
      <c r="P99" s="41"/>
      <c r="R99" s="41"/>
      <c r="T99" s="41"/>
      <c r="V99" s="41"/>
      <c r="X99" s="41"/>
      <c r="Z99" s="41"/>
      <c r="AB99" s="41"/>
      <c r="AD99" s="41"/>
      <c r="AF99" s="32"/>
      <c r="AG99" s="1"/>
    </row>
    <row r="100" spans="3:33" x14ac:dyDescent="0.2">
      <c r="C100" s="23"/>
      <c r="D100" s="23"/>
      <c r="E100" s="23"/>
      <c r="F100" s="23"/>
      <c r="G100" s="23"/>
      <c r="H100" s="41"/>
      <c r="J100" s="41"/>
      <c r="L100" s="41"/>
      <c r="N100" s="41"/>
      <c r="P100" s="41"/>
      <c r="R100" s="41"/>
      <c r="T100" s="41"/>
      <c r="V100" s="41"/>
      <c r="X100" s="41"/>
      <c r="Z100" s="41"/>
      <c r="AB100" s="41"/>
      <c r="AD100" s="41"/>
      <c r="AF100" s="32"/>
      <c r="AG100" s="1"/>
    </row>
    <row r="101" spans="3:33" x14ac:dyDescent="0.2">
      <c r="C101" s="23"/>
      <c r="D101" s="23"/>
      <c r="E101" s="23"/>
      <c r="F101" s="23"/>
      <c r="G101" s="23"/>
      <c r="H101" s="41"/>
      <c r="J101" s="41"/>
      <c r="L101" s="41"/>
      <c r="N101" s="41"/>
      <c r="P101" s="41"/>
      <c r="R101" s="41"/>
      <c r="T101" s="41"/>
      <c r="V101" s="41"/>
      <c r="X101" s="41"/>
      <c r="Z101" s="41"/>
      <c r="AB101" s="41"/>
      <c r="AD101" s="41"/>
      <c r="AF101" s="32"/>
      <c r="AG101" s="1"/>
    </row>
    <row r="102" spans="3:33" x14ac:dyDescent="0.2">
      <c r="C102" s="23"/>
      <c r="D102" s="23"/>
      <c r="E102" s="23"/>
      <c r="F102" s="23"/>
      <c r="G102" s="23"/>
      <c r="H102" s="41"/>
      <c r="J102" s="41"/>
      <c r="L102" s="41"/>
      <c r="N102" s="41"/>
      <c r="P102" s="41"/>
      <c r="R102" s="41"/>
      <c r="T102" s="41"/>
      <c r="V102" s="41"/>
      <c r="X102" s="41"/>
      <c r="Z102" s="41"/>
      <c r="AB102" s="41"/>
      <c r="AD102" s="41"/>
      <c r="AF102" s="32"/>
      <c r="AG102" s="1"/>
    </row>
    <row r="103" spans="3:33" x14ac:dyDescent="0.2">
      <c r="C103" s="23"/>
      <c r="D103" s="23"/>
      <c r="E103" s="23"/>
      <c r="F103" s="23"/>
      <c r="G103" s="23"/>
      <c r="H103" s="41"/>
      <c r="J103" s="41"/>
      <c r="L103" s="41"/>
      <c r="N103" s="41"/>
      <c r="P103" s="41"/>
      <c r="R103" s="41"/>
      <c r="T103" s="41"/>
      <c r="V103" s="41"/>
      <c r="X103" s="41"/>
      <c r="Z103" s="41"/>
      <c r="AB103" s="41"/>
      <c r="AD103" s="41"/>
      <c r="AF103" s="32"/>
      <c r="AG103" s="1"/>
    </row>
    <row r="104" spans="3:33" x14ac:dyDescent="0.2">
      <c r="C104" s="23"/>
      <c r="D104" s="23"/>
      <c r="E104" s="23"/>
      <c r="F104" s="23"/>
      <c r="G104" s="23"/>
      <c r="H104" s="41"/>
      <c r="J104" s="41"/>
      <c r="L104" s="41"/>
      <c r="N104" s="41"/>
      <c r="P104" s="41"/>
      <c r="R104" s="41"/>
      <c r="T104" s="41"/>
      <c r="V104" s="41"/>
      <c r="X104" s="41"/>
      <c r="Z104" s="41"/>
      <c r="AB104" s="41"/>
      <c r="AD104" s="41"/>
      <c r="AF104" s="32"/>
      <c r="AG104" s="1"/>
    </row>
    <row r="105" spans="3:33" x14ac:dyDescent="0.2">
      <c r="C105" s="23"/>
      <c r="D105" s="23"/>
      <c r="E105" s="23"/>
      <c r="F105" s="23"/>
      <c r="G105" s="23"/>
      <c r="H105" s="41"/>
      <c r="J105" s="41"/>
      <c r="L105" s="41"/>
      <c r="N105" s="41"/>
      <c r="P105" s="41"/>
      <c r="R105" s="41"/>
      <c r="T105" s="41"/>
      <c r="V105" s="41"/>
      <c r="X105" s="41"/>
      <c r="Z105" s="41"/>
      <c r="AB105" s="41"/>
      <c r="AD105" s="41"/>
      <c r="AF105" s="32"/>
      <c r="AG105" s="1"/>
    </row>
    <row r="106" spans="3:33" x14ac:dyDescent="0.2">
      <c r="C106" s="23"/>
      <c r="D106" s="23"/>
      <c r="E106" s="23"/>
      <c r="F106" s="23"/>
      <c r="G106" s="23"/>
      <c r="H106" s="41"/>
      <c r="J106" s="41"/>
      <c r="L106" s="41"/>
      <c r="N106" s="41"/>
      <c r="P106" s="41"/>
      <c r="R106" s="41"/>
      <c r="T106" s="41"/>
      <c r="V106" s="41"/>
      <c r="X106" s="41"/>
      <c r="Z106" s="41"/>
      <c r="AB106" s="41"/>
      <c r="AD106" s="41"/>
      <c r="AF106" s="32"/>
      <c r="AG106" s="1"/>
    </row>
    <row r="107" spans="3:33" x14ac:dyDescent="0.2">
      <c r="C107" s="23"/>
      <c r="D107" s="23"/>
      <c r="E107" s="23"/>
      <c r="F107" s="23"/>
      <c r="G107" s="23"/>
      <c r="H107" s="41"/>
      <c r="J107" s="41"/>
      <c r="L107" s="41"/>
      <c r="N107" s="41"/>
      <c r="P107" s="41"/>
      <c r="R107" s="41"/>
      <c r="T107" s="41"/>
      <c r="V107" s="41"/>
      <c r="X107" s="41"/>
      <c r="Z107" s="41"/>
      <c r="AB107" s="41"/>
      <c r="AD107" s="41"/>
      <c r="AF107" s="32"/>
      <c r="AG107" s="1"/>
    </row>
    <row r="108" spans="3:33" x14ac:dyDescent="0.2">
      <c r="C108" s="23"/>
      <c r="D108" s="23"/>
      <c r="E108" s="23"/>
      <c r="F108" s="23"/>
      <c r="G108" s="23"/>
      <c r="H108" s="41"/>
      <c r="J108" s="41"/>
      <c r="L108" s="41"/>
      <c r="N108" s="41"/>
      <c r="P108" s="41"/>
      <c r="R108" s="41"/>
      <c r="T108" s="41"/>
      <c r="V108" s="41"/>
      <c r="X108" s="41"/>
      <c r="Z108" s="41"/>
      <c r="AB108" s="41"/>
      <c r="AD108" s="41"/>
      <c r="AF108" s="32"/>
      <c r="AG108" s="1"/>
    </row>
    <row r="109" spans="3:33" x14ac:dyDescent="0.2">
      <c r="C109" s="23"/>
      <c r="D109" s="23"/>
      <c r="E109" s="23"/>
      <c r="F109" s="23"/>
      <c r="G109" s="23"/>
      <c r="H109" s="41"/>
      <c r="J109" s="41"/>
      <c r="L109" s="41"/>
      <c r="N109" s="41"/>
      <c r="P109" s="41"/>
      <c r="R109" s="41"/>
      <c r="T109" s="41"/>
      <c r="V109" s="41"/>
      <c r="X109" s="41"/>
      <c r="Z109" s="41"/>
      <c r="AB109" s="41"/>
      <c r="AD109" s="41"/>
      <c r="AF109" s="32"/>
      <c r="AG109" s="1"/>
    </row>
    <row r="110" spans="3:33" x14ac:dyDescent="0.2">
      <c r="C110" s="23"/>
      <c r="D110" s="23"/>
      <c r="E110" s="23"/>
      <c r="F110" s="23"/>
      <c r="G110" s="23"/>
      <c r="H110" s="41"/>
      <c r="J110" s="41"/>
      <c r="L110" s="41"/>
      <c r="N110" s="41"/>
      <c r="P110" s="41"/>
      <c r="R110" s="41"/>
      <c r="T110" s="41"/>
      <c r="V110" s="41"/>
      <c r="X110" s="41"/>
      <c r="Z110" s="41"/>
      <c r="AB110" s="41"/>
      <c r="AD110" s="41"/>
      <c r="AF110" s="32"/>
      <c r="AG110" s="1"/>
    </row>
    <row r="111" spans="3:33" x14ac:dyDescent="0.2">
      <c r="C111" s="23"/>
      <c r="D111" s="23"/>
      <c r="E111" s="23"/>
      <c r="F111" s="23"/>
      <c r="G111" s="23"/>
      <c r="H111" s="41"/>
      <c r="J111" s="41"/>
      <c r="L111" s="41"/>
      <c r="N111" s="41"/>
      <c r="P111" s="41"/>
      <c r="R111" s="41"/>
      <c r="T111" s="41"/>
      <c r="V111" s="41"/>
      <c r="X111" s="41"/>
      <c r="Z111" s="41"/>
      <c r="AB111" s="41"/>
      <c r="AD111" s="41"/>
      <c r="AF111" s="32"/>
      <c r="AG111" s="1"/>
    </row>
    <row r="112" spans="3:33" x14ac:dyDescent="0.2">
      <c r="C112" s="23"/>
      <c r="D112" s="23"/>
      <c r="E112" s="23"/>
      <c r="F112" s="23"/>
      <c r="G112" s="23"/>
      <c r="H112" s="41"/>
      <c r="J112" s="41"/>
      <c r="L112" s="41"/>
      <c r="N112" s="41"/>
      <c r="P112" s="41"/>
      <c r="R112" s="41"/>
      <c r="T112" s="41"/>
      <c r="V112" s="41"/>
      <c r="X112" s="41"/>
      <c r="Z112" s="41"/>
      <c r="AB112" s="41"/>
      <c r="AD112" s="41"/>
      <c r="AF112" s="32"/>
      <c r="AG112" s="1"/>
    </row>
    <row r="113" spans="3:33" x14ac:dyDescent="0.2">
      <c r="C113" s="23"/>
      <c r="D113" s="23"/>
      <c r="E113" s="23"/>
      <c r="F113" s="23"/>
      <c r="G113" s="23"/>
      <c r="H113" s="41"/>
      <c r="J113" s="41"/>
      <c r="L113" s="41"/>
      <c r="N113" s="41"/>
      <c r="P113" s="41"/>
      <c r="R113" s="41"/>
      <c r="T113" s="41"/>
      <c r="V113" s="41"/>
      <c r="X113" s="41"/>
      <c r="Z113" s="41"/>
      <c r="AB113" s="41"/>
      <c r="AD113" s="41"/>
      <c r="AF113" s="32"/>
      <c r="AG113" s="1"/>
    </row>
    <row r="114" spans="3:33" x14ac:dyDescent="0.2">
      <c r="C114" s="23"/>
      <c r="D114" s="23"/>
      <c r="E114" s="23"/>
      <c r="F114" s="23"/>
      <c r="G114" s="23"/>
      <c r="H114" s="41"/>
      <c r="J114" s="41"/>
      <c r="L114" s="41"/>
      <c r="N114" s="41"/>
      <c r="P114" s="41"/>
      <c r="R114" s="41"/>
      <c r="T114" s="41"/>
      <c r="V114" s="41"/>
      <c r="X114" s="41"/>
      <c r="Z114" s="41"/>
      <c r="AB114" s="41"/>
      <c r="AD114" s="41"/>
      <c r="AF114" s="32"/>
      <c r="AG114" s="1"/>
    </row>
    <row r="115" spans="3:33" x14ac:dyDescent="0.2">
      <c r="C115" s="23"/>
      <c r="D115" s="23"/>
      <c r="E115" s="23"/>
      <c r="F115" s="23"/>
      <c r="G115" s="23"/>
      <c r="H115" s="41"/>
      <c r="J115" s="41"/>
      <c r="L115" s="41"/>
      <c r="N115" s="41"/>
      <c r="P115" s="41"/>
      <c r="R115" s="41"/>
      <c r="T115" s="41"/>
      <c r="V115" s="41"/>
      <c r="X115" s="41"/>
      <c r="Z115" s="41"/>
      <c r="AB115" s="41"/>
      <c r="AD115" s="41"/>
      <c r="AF115" s="32"/>
      <c r="AG115" s="1"/>
    </row>
    <row r="116" spans="3:33" x14ac:dyDescent="0.2">
      <c r="C116" s="23"/>
      <c r="D116" s="23"/>
      <c r="E116" s="23"/>
      <c r="F116" s="23"/>
      <c r="G116" s="23"/>
      <c r="H116" s="41"/>
      <c r="J116" s="41"/>
      <c r="L116" s="41"/>
      <c r="N116" s="41"/>
      <c r="P116" s="41"/>
      <c r="R116" s="41"/>
      <c r="T116" s="41"/>
      <c r="V116" s="41"/>
      <c r="X116" s="41"/>
      <c r="Z116" s="41"/>
      <c r="AB116" s="41"/>
      <c r="AD116" s="41"/>
      <c r="AF116" s="32"/>
      <c r="AG116" s="1"/>
    </row>
    <row r="117" spans="3:33" x14ac:dyDescent="0.2">
      <c r="C117" s="23"/>
      <c r="D117" s="23"/>
      <c r="E117" s="23"/>
      <c r="F117" s="23"/>
      <c r="G117" s="23"/>
      <c r="H117" s="41"/>
      <c r="J117" s="41"/>
      <c r="L117" s="41"/>
      <c r="N117" s="41"/>
      <c r="P117" s="41"/>
      <c r="R117" s="41"/>
      <c r="T117" s="41"/>
      <c r="V117" s="41"/>
      <c r="X117" s="41"/>
      <c r="Z117" s="41"/>
      <c r="AB117" s="41"/>
      <c r="AD117" s="41"/>
      <c r="AF117" s="32"/>
      <c r="AG117" s="1"/>
    </row>
    <row r="118" spans="3:33" x14ac:dyDescent="0.2">
      <c r="C118" s="23"/>
      <c r="D118" s="23"/>
      <c r="E118" s="23"/>
      <c r="F118" s="23"/>
      <c r="G118" s="23"/>
      <c r="H118" s="41"/>
      <c r="J118" s="41"/>
      <c r="L118" s="41"/>
      <c r="N118" s="41"/>
      <c r="P118" s="41"/>
      <c r="R118" s="41"/>
      <c r="T118" s="41"/>
      <c r="V118" s="41"/>
      <c r="X118" s="41"/>
      <c r="Z118" s="41"/>
      <c r="AB118" s="41"/>
      <c r="AD118" s="41"/>
      <c r="AF118" s="32"/>
      <c r="AG118" s="1"/>
    </row>
    <row r="119" spans="3:33" x14ac:dyDescent="0.2">
      <c r="C119" s="23"/>
      <c r="D119" s="23"/>
      <c r="E119" s="23"/>
      <c r="F119" s="23"/>
      <c r="G119" s="23"/>
      <c r="H119" s="41"/>
      <c r="J119" s="41"/>
      <c r="L119" s="41"/>
      <c r="N119" s="41"/>
      <c r="P119" s="41"/>
      <c r="R119" s="41"/>
      <c r="T119" s="41"/>
      <c r="V119" s="41"/>
      <c r="X119" s="41"/>
      <c r="Z119" s="41"/>
      <c r="AB119" s="41"/>
      <c r="AD119" s="41"/>
      <c r="AF119" s="32"/>
      <c r="AG119" s="1"/>
    </row>
    <row r="120" spans="3:33" x14ac:dyDescent="0.2">
      <c r="C120" s="23"/>
      <c r="D120" s="23"/>
      <c r="E120" s="23"/>
      <c r="F120" s="23"/>
      <c r="G120" s="23"/>
      <c r="H120" s="41"/>
      <c r="J120" s="41"/>
      <c r="L120" s="41"/>
      <c r="N120" s="41"/>
      <c r="P120" s="41"/>
      <c r="R120" s="41"/>
      <c r="T120" s="41"/>
      <c r="V120" s="41"/>
      <c r="X120" s="41"/>
      <c r="Z120" s="41"/>
      <c r="AB120" s="41"/>
      <c r="AD120" s="41"/>
      <c r="AF120" s="32"/>
      <c r="AG120" s="1"/>
    </row>
    <row r="121" spans="3:33" x14ac:dyDescent="0.2">
      <c r="C121" s="23"/>
      <c r="D121" s="23"/>
      <c r="E121" s="23"/>
      <c r="F121" s="23"/>
      <c r="G121" s="23"/>
      <c r="H121" s="41"/>
      <c r="J121" s="41"/>
      <c r="L121" s="41"/>
      <c r="N121" s="41"/>
      <c r="P121" s="41"/>
      <c r="R121" s="41"/>
      <c r="T121" s="41"/>
      <c r="V121" s="41"/>
      <c r="X121" s="41"/>
      <c r="Z121" s="41"/>
      <c r="AB121" s="41"/>
      <c r="AD121" s="41"/>
      <c r="AF121" s="32"/>
      <c r="AG121" s="1"/>
    </row>
    <row r="122" spans="3:33" x14ac:dyDescent="0.2">
      <c r="C122" s="23"/>
      <c r="D122" s="23"/>
      <c r="E122" s="23"/>
      <c r="F122" s="23"/>
      <c r="G122" s="23"/>
      <c r="H122" s="41"/>
      <c r="J122" s="41"/>
      <c r="L122" s="41"/>
      <c r="N122" s="41"/>
      <c r="P122" s="41"/>
      <c r="R122" s="41"/>
      <c r="T122" s="41"/>
      <c r="V122" s="41"/>
      <c r="X122" s="41"/>
      <c r="Z122" s="41"/>
      <c r="AB122" s="41"/>
      <c r="AD122" s="41"/>
      <c r="AF122" s="32"/>
      <c r="AG122" s="1"/>
    </row>
    <row r="123" spans="3:33" x14ac:dyDescent="0.2">
      <c r="C123" s="23"/>
      <c r="D123" s="23"/>
      <c r="E123" s="23"/>
      <c r="F123" s="23"/>
      <c r="G123" s="23"/>
      <c r="H123" s="41"/>
      <c r="J123" s="41"/>
      <c r="L123" s="41"/>
      <c r="N123" s="41"/>
      <c r="P123" s="41"/>
      <c r="R123" s="41"/>
      <c r="T123" s="41"/>
      <c r="V123" s="41"/>
      <c r="X123" s="41"/>
      <c r="Z123" s="41"/>
      <c r="AB123" s="41"/>
      <c r="AD123" s="41"/>
      <c r="AF123" s="32"/>
      <c r="AG123" s="1"/>
    </row>
    <row r="124" spans="3:33" x14ac:dyDescent="0.2">
      <c r="C124" s="23"/>
      <c r="D124" s="23"/>
      <c r="E124" s="23"/>
      <c r="F124" s="23"/>
      <c r="G124" s="23"/>
      <c r="H124" s="41"/>
      <c r="J124" s="41"/>
      <c r="L124" s="41"/>
      <c r="N124" s="41"/>
      <c r="P124" s="41"/>
      <c r="R124" s="41"/>
      <c r="T124" s="41"/>
      <c r="V124" s="41"/>
      <c r="X124" s="41"/>
      <c r="Z124" s="41"/>
      <c r="AB124" s="41"/>
      <c r="AD124" s="41"/>
      <c r="AF124" s="32"/>
      <c r="AG124" s="1"/>
    </row>
    <row r="125" spans="3:33" x14ac:dyDescent="0.2">
      <c r="C125" s="23"/>
      <c r="D125" s="23"/>
      <c r="E125" s="23"/>
      <c r="F125" s="23"/>
      <c r="G125" s="23"/>
      <c r="H125" s="41"/>
      <c r="J125" s="41"/>
      <c r="L125" s="41"/>
      <c r="N125" s="41"/>
      <c r="P125" s="41"/>
      <c r="R125" s="41"/>
      <c r="T125" s="41"/>
      <c r="V125" s="41"/>
      <c r="X125" s="41"/>
      <c r="Z125" s="41"/>
      <c r="AB125" s="41"/>
      <c r="AD125" s="41"/>
      <c r="AF125" s="32"/>
      <c r="AG125" s="1"/>
    </row>
    <row r="126" spans="3:33" x14ac:dyDescent="0.2">
      <c r="C126" s="23"/>
      <c r="D126" s="23"/>
      <c r="E126" s="23"/>
      <c r="F126" s="23"/>
      <c r="G126" s="23"/>
      <c r="H126" s="41"/>
      <c r="J126" s="41"/>
      <c r="L126" s="41"/>
      <c r="N126" s="41"/>
      <c r="P126" s="41"/>
      <c r="R126" s="41"/>
      <c r="T126" s="41"/>
      <c r="V126" s="41"/>
      <c r="X126" s="41"/>
      <c r="Z126" s="41"/>
      <c r="AB126" s="41"/>
      <c r="AD126" s="41"/>
      <c r="AF126" s="32"/>
      <c r="AG126" s="1"/>
    </row>
    <row r="127" spans="3:33" x14ac:dyDescent="0.2">
      <c r="C127" s="23"/>
      <c r="D127" s="23"/>
      <c r="E127" s="23"/>
      <c r="F127" s="23"/>
      <c r="G127" s="23"/>
      <c r="H127" s="41"/>
      <c r="J127" s="41"/>
      <c r="L127" s="41"/>
      <c r="N127" s="41"/>
      <c r="P127" s="41"/>
      <c r="R127" s="41"/>
      <c r="T127" s="41"/>
      <c r="V127" s="41"/>
      <c r="X127" s="41"/>
      <c r="Z127" s="41"/>
      <c r="AB127" s="41"/>
      <c r="AD127" s="41"/>
      <c r="AF127" s="32"/>
      <c r="AG127" s="1"/>
    </row>
    <row r="128" spans="3:33" x14ac:dyDescent="0.2">
      <c r="C128" s="23"/>
      <c r="D128" s="23"/>
      <c r="E128" s="23"/>
      <c r="F128" s="23"/>
      <c r="G128" s="23"/>
      <c r="H128" s="41"/>
      <c r="J128" s="41"/>
      <c r="L128" s="41"/>
      <c r="N128" s="41"/>
      <c r="P128" s="41"/>
      <c r="R128" s="41"/>
      <c r="T128" s="41"/>
      <c r="V128" s="41"/>
      <c r="X128" s="41"/>
      <c r="Z128" s="41"/>
      <c r="AB128" s="41"/>
      <c r="AD128" s="41"/>
      <c r="AF128" s="32"/>
      <c r="AG128" s="1"/>
    </row>
    <row r="129" spans="3:33" x14ac:dyDescent="0.2">
      <c r="C129" s="23"/>
      <c r="D129" s="23"/>
      <c r="E129" s="23"/>
      <c r="F129" s="23"/>
      <c r="G129" s="23"/>
      <c r="H129" s="41"/>
      <c r="J129" s="41"/>
      <c r="L129" s="41"/>
      <c r="N129" s="41"/>
      <c r="P129" s="41"/>
      <c r="R129" s="41"/>
      <c r="T129" s="41"/>
      <c r="V129" s="41"/>
      <c r="X129" s="41"/>
      <c r="Z129" s="41"/>
      <c r="AB129" s="41"/>
      <c r="AD129" s="41"/>
      <c r="AF129" s="32"/>
      <c r="AG129" s="1"/>
    </row>
    <row r="130" spans="3:33" x14ac:dyDescent="0.2">
      <c r="C130" s="23"/>
      <c r="D130" s="23"/>
      <c r="E130" s="23"/>
      <c r="F130" s="23"/>
      <c r="G130" s="23"/>
      <c r="H130" s="41"/>
      <c r="J130" s="41"/>
      <c r="L130" s="41"/>
      <c r="N130" s="41"/>
      <c r="P130" s="41"/>
      <c r="R130" s="41"/>
      <c r="T130" s="41"/>
      <c r="V130" s="41"/>
      <c r="X130" s="41"/>
      <c r="Z130" s="41"/>
      <c r="AB130" s="41"/>
      <c r="AD130" s="41"/>
      <c r="AF130" s="32"/>
      <c r="AG130" s="1"/>
    </row>
    <row r="131" spans="3:33" x14ac:dyDescent="0.2">
      <c r="C131" s="23"/>
      <c r="D131" s="23"/>
      <c r="E131" s="23"/>
      <c r="F131" s="23"/>
      <c r="G131" s="23"/>
      <c r="H131" s="41"/>
      <c r="J131" s="41"/>
      <c r="L131" s="41"/>
      <c r="N131" s="41"/>
      <c r="P131" s="41"/>
      <c r="R131" s="41"/>
      <c r="T131" s="41"/>
      <c r="V131" s="41"/>
      <c r="X131" s="41"/>
      <c r="Z131" s="41"/>
      <c r="AB131" s="41"/>
      <c r="AD131" s="41"/>
      <c r="AF131" s="32"/>
      <c r="AG131" s="1"/>
    </row>
    <row r="132" spans="3:33" x14ac:dyDescent="0.2">
      <c r="C132" s="23"/>
      <c r="D132" s="23"/>
      <c r="E132" s="23"/>
      <c r="F132" s="23"/>
      <c r="G132" s="23"/>
      <c r="H132" s="41"/>
      <c r="J132" s="41"/>
      <c r="L132" s="41"/>
      <c r="N132" s="41"/>
      <c r="P132" s="41"/>
      <c r="R132" s="41"/>
      <c r="T132" s="41"/>
      <c r="V132" s="41"/>
      <c r="X132" s="41"/>
      <c r="Z132" s="41"/>
      <c r="AB132" s="41"/>
      <c r="AD132" s="41"/>
      <c r="AF132" s="32"/>
      <c r="AG132" s="1"/>
    </row>
    <row r="133" spans="3:33" x14ac:dyDescent="0.2">
      <c r="C133" s="23"/>
      <c r="D133" s="23"/>
      <c r="E133" s="23"/>
      <c r="F133" s="23"/>
      <c r="G133" s="23"/>
      <c r="H133" s="41"/>
      <c r="J133" s="41"/>
      <c r="L133" s="41"/>
      <c r="N133" s="41"/>
      <c r="P133" s="41"/>
      <c r="R133" s="41"/>
      <c r="T133" s="41"/>
      <c r="V133" s="41"/>
      <c r="X133" s="41"/>
      <c r="Z133" s="41"/>
      <c r="AB133" s="41"/>
      <c r="AD133" s="41"/>
      <c r="AF133" s="32"/>
      <c r="AG133" s="1"/>
    </row>
    <row r="134" spans="3:33" x14ac:dyDescent="0.2">
      <c r="D134" s="23"/>
      <c r="E134" s="23"/>
      <c r="F134" s="23"/>
      <c r="G134" s="23"/>
      <c r="H134" s="41"/>
      <c r="J134" s="41"/>
      <c r="L134" s="41"/>
      <c r="N134" s="41"/>
      <c r="P134" s="41"/>
      <c r="R134" s="41"/>
      <c r="T134" s="41"/>
      <c r="V134" s="41"/>
      <c r="X134" s="41"/>
      <c r="Z134" s="41"/>
      <c r="AB134" s="41"/>
      <c r="AD134" s="41"/>
      <c r="AF134" s="32"/>
      <c r="AG134" s="1"/>
    </row>
    <row r="146" spans="1:32" s="4" customFormat="1" x14ac:dyDescent="0.2">
      <c r="A146" s="8"/>
      <c r="B146" s="27"/>
      <c r="C146" s="44"/>
      <c r="D146" s="44"/>
      <c r="E146" s="44"/>
      <c r="F146" s="44"/>
      <c r="G146" s="44"/>
      <c r="H146" s="45"/>
      <c r="I146" s="41"/>
      <c r="J146" s="45"/>
      <c r="K146" s="41"/>
      <c r="L146" s="45"/>
      <c r="M146" s="41"/>
      <c r="N146" s="45"/>
      <c r="O146" s="41"/>
      <c r="P146" s="45"/>
      <c r="Q146" s="41"/>
      <c r="R146" s="45"/>
      <c r="S146" s="41"/>
      <c r="T146" s="45"/>
      <c r="U146" s="41"/>
      <c r="V146" s="45"/>
      <c r="W146" s="41"/>
      <c r="X146" s="45"/>
      <c r="Y146" s="41"/>
      <c r="Z146" s="45"/>
      <c r="AA146" s="41"/>
      <c r="AB146" s="45"/>
      <c r="AC146" s="41"/>
      <c r="AD146" s="45"/>
      <c r="AE146" s="41"/>
      <c r="AF146" s="46"/>
    </row>
    <row r="147" spans="1:32" s="4" customFormat="1" x14ac:dyDescent="0.2">
      <c r="A147" s="8"/>
      <c r="B147" s="27"/>
      <c r="C147" s="44"/>
      <c r="D147" s="44"/>
      <c r="E147" s="44"/>
      <c r="F147" s="44"/>
      <c r="G147" s="44"/>
      <c r="H147" s="45"/>
      <c r="I147" s="41"/>
      <c r="J147" s="45"/>
      <c r="K147" s="41"/>
      <c r="L147" s="45"/>
      <c r="M147" s="41"/>
      <c r="N147" s="45"/>
      <c r="O147" s="41"/>
      <c r="P147" s="45"/>
      <c r="Q147" s="41"/>
      <c r="R147" s="45"/>
      <c r="S147" s="41"/>
      <c r="T147" s="45"/>
      <c r="U147" s="41"/>
      <c r="V147" s="45"/>
      <c r="W147" s="41"/>
      <c r="X147" s="45"/>
      <c r="Y147" s="41"/>
      <c r="Z147" s="45"/>
      <c r="AA147" s="41"/>
      <c r="AB147" s="45"/>
      <c r="AC147" s="41"/>
      <c r="AD147" s="45"/>
      <c r="AE147" s="41"/>
      <c r="AF147" s="46"/>
    </row>
    <row r="148" spans="1:32" s="4" customFormat="1" x14ac:dyDescent="0.2">
      <c r="B148" s="27"/>
      <c r="C148" s="44"/>
      <c r="D148" s="44"/>
      <c r="E148" s="44"/>
      <c r="F148" s="44"/>
      <c r="G148" s="44"/>
      <c r="H148" s="45"/>
      <c r="I148" s="41"/>
      <c r="J148" s="45"/>
      <c r="K148" s="41"/>
      <c r="L148" s="45"/>
      <c r="M148" s="41"/>
      <c r="N148" s="45"/>
      <c r="O148" s="41"/>
      <c r="P148" s="45"/>
      <c r="Q148" s="41"/>
      <c r="R148" s="45"/>
      <c r="S148" s="41"/>
      <c r="T148" s="45"/>
      <c r="U148" s="41"/>
      <c r="V148" s="45"/>
      <c r="W148" s="41"/>
      <c r="X148" s="45"/>
      <c r="Y148" s="41"/>
      <c r="Z148" s="45"/>
      <c r="AA148" s="41"/>
      <c r="AB148" s="45"/>
      <c r="AC148" s="41"/>
      <c r="AD148" s="45"/>
      <c r="AE148" s="41"/>
      <c r="AF148" s="46"/>
    </row>
    <row r="149" spans="1:32" s="4" customFormat="1" x14ac:dyDescent="0.2">
      <c r="B149" s="27"/>
      <c r="C149" s="44"/>
      <c r="D149" s="44"/>
      <c r="E149" s="44"/>
      <c r="F149" s="44"/>
      <c r="G149" s="44"/>
      <c r="H149" s="45"/>
      <c r="I149" s="41"/>
      <c r="J149" s="45"/>
      <c r="K149" s="41"/>
      <c r="L149" s="45"/>
      <c r="M149" s="41"/>
      <c r="N149" s="45"/>
      <c r="O149" s="41"/>
      <c r="P149" s="45"/>
      <c r="Q149" s="41"/>
      <c r="R149" s="45"/>
      <c r="S149" s="41"/>
      <c r="T149" s="45"/>
      <c r="U149" s="41"/>
      <c r="V149" s="45"/>
      <c r="W149" s="41"/>
      <c r="X149" s="45"/>
      <c r="Y149" s="41"/>
      <c r="Z149" s="45"/>
      <c r="AA149" s="41"/>
      <c r="AB149" s="45"/>
      <c r="AC149" s="41"/>
      <c r="AD149" s="45"/>
      <c r="AE149" s="41"/>
      <c r="AF149" s="46"/>
    </row>
    <row r="150" spans="1:32" s="4" customFormat="1" x14ac:dyDescent="0.2">
      <c r="B150" s="27"/>
      <c r="C150" s="44"/>
      <c r="D150" s="44"/>
      <c r="E150" s="44"/>
      <c r="F150" s="44"/>
      <c r="G150" s="44"/>
      <c r="H150" s="45"/>
      <c r="I150" s="41"/>
      <c r="J150" s="45"/>
      <c r="K150" s="41"/>
      <c r="L150" s="45"/>
      <c r="M150" s="41"/>
      <c r="N150" s="45"/>
      <c r="O150" s="41"/>
      <c r="P150" s="45"/>
      <c r="Q150" s="41"/>
      <c r="R150" s="45"/>
      <c r="S150" s="41"/>
      <c r="T150" s="45"/>
      <c r="U150" s="41"/>
      <c r="V150" s="45"/>
      <c r="W150" s="41"/>
      <c r="X150" s="45"/>
      <c r="Y150" s="41"/>
      <c r="Z150" s="45"/>
      <c r="AA150" s="41"/>
      <c r="AB150" s="45"/>
      <c r="AC150" s="41"/>
      <c r="AD150" s="45"/>
      <c r="AE150" s="41"/>
      <c r="AF150" s="46"/>
    </row>
    <row r="151" spans="1:32" s="4" customFormat="1" x14ac:dyDescent="0.2">
      <c r="B151" s="27"/>
      <c r="C151" s="44"/>
      <c r="D151" s="44"/>
      <c r="E151" s="44"/>
      <c r="F151" s="44"/>
      <c r="G151" s="44"/>
      <c r="H151" s="45"/>
      <c r="I151" s="41"/>
      <c r="J151" s="45"/>
      <c r="K151" s="41"/>
      <c r="L151" s="45"/>
      <c r="M151" s="41"/>
      <c r="N151" s="45"/>
      <c r="O151" s="41"/>
      <c r="P151" s="45"/>
      <c r="Q151" s="41"/>
      <c r="R151" s="45"/>
      <c r="S151" s="41"/>
      <c r="T151" s="45"/>
      <c r="U151" s="41"/>
      <c r="V151" s="45"/>
      <c r="W151" s="41"/>
      <c r="X151" s="45"/>
      <c r="Y151" s="41"/>
      <c r="Z151" s="45"/>
      <c r="AA151" s="41"/>
      <c r="AB151" s="45"/>
      <c r="AC151" s="41"/>
      <c r="AD151" s="45"/>
      <c r="AE151" s="41"/>
      <c r="AF151" s="46"/>
    </row>
    <row r="152" spans="1:32" s="4" customFormat="1" x14ac:dyDescent="0.2">
      <c r="B152" s="27"/>
      <c r="C152" s="44"/>
      <c r="D152" s="44"/>
      <c r="E152" s="44"/>
      <c r="F152" s="44"/>
      <c r="G152" s="44"/>
      <c r="H152" s="45"/>
      <c r="I152" s="41"/>
      <c r="J152" s="45"/>
      <c r="K152" s="41"/>
      <c r="L152" s="45"/>
      <c r="M152" s="41"/>
      <c r="N152" s="45"/>
      <c r="O152" s="41"/>
      <c r="P152" s="45"/>
      <c r="Q152" s="41"/>
      <c r="R152" s="45"/>
      <c r="S152" s="41"/>
      <c r="T152" s="45"/>
      <c r="U152" s="41"/>
      <c r="V152" s="45"/>
      <c r="W152" s="41"/>
      <c r="X152" s="45"/>
      <c r="Y152" s="41"/>
      <c r="Z152" s="45"/>
      <c r="AA152" s="41"/>
      <c r="AB152" s="45"/>
      <c r="AC152" s="41"/>
      <c r="AD152" s="45"/>
      <c r="AE152" s="41"/>
      <c r="AF152" s="46"/>
    </row>
    <row r="153" spans="1:32" s="4" customFormat="1" x14ac:dyDescent="0.2">
      <c r="B153" s="27"/>
      <c r="C153" s="44"/>
      <c r="D153" s="44"/>
      <c r="E153" s="44"/>
      <c r="F153" s="44"/>
      <c r="G153" s="44"/>
      <c r="H153" s="45"/>
      <c r="I153" s="41"/>
      <c r="J153" s="45"/>
      <c r="K153" s="41"/>
      <c r="L153" s="45"/>
      <c r="M153" s="41"/>
      <c r="N153" s="45"/>
      <c r="O153" s="41"/>
      <c r="P153" s="45"/>
      <c r="Q153" s="41"/>
      <c r="R153" s="45"/>
      <c r="S153" s="41"/>
      <c r="T153" s="45"/>
      <c r="U153" s="41"/>
      <c r="V153" s="45"/>
      <c r="W153" s="41"/>
      <c r="X153" s="45"/>
      <c r="Y153" s="41"/>
      <c r="Z153" s="45"/>
      <c r="AA153" s="41"/>
      <c r="AB153" s="45"/>
      <c r="AC153" s="41"/>
      <c r="AD153" s="45"/>
      <c r="AE153" s="41"/>
      <c r="AF153" s="46"/>
    </row>
    <row r="154" spans="1:32" s="4" customFormat="1" x14ac:dyDescent="0.2">
      <c r="B154" s="27"/>
      <c r="C154" s="44"/>
      <c r="D154" s="44"/>
      <c r="E154" s="44"/>
      <c r="F154" s="44"/>
      <c r="G154" s="44"/>
      <c r="H154" s="45"/>
      <c r="I154" s="41"/>
      <c r="J154" s="45"/>
      <c r="K154" s="41"/>
      <c r="L154" s="45"/>
      <c r="M154" s="41"/>
      <c r="N154" s="45"/>
      <c r="O154" s="41"/>
      <c r="P154" s="45"/>
      <c r="Q154" s="41"/>
      <c r="R154" s="45"/>
      <c r="S154" s="41"/>
      <c r="T154" s="45"/>
      <c r="U154" s="41"/>
      <c r="V154" s="45"/>
      <c r="W154" s="41"/>
      <c r="X154" s="45"/>
      <c r="Y154" s="41"/>
      <c r="Z154" s="45"/>
      <c r="AA154" s="41"/>
      <c r="AB154" s="45"/>
      <c r="AC154" s="41"/>
      <c r="AD154" s="45"/>
      <c r="AE154" s="41"/>
      <c r="AF154" s="46"/>
    </row>
    <row r="155" spans="1:32" s="4" customFormat="1" x14ac:dyDescent="0.2">
      <c r="B155" s="27"/>
      <c r="C155" s="44"/>
      <c r="D155" s="44"/>
      <c r="E155" s="44"/>
      <c r="F155" s="44"/>
      <c r="G155" s="44"/>
      <c r="H155" s="45"/>
      <c r="I155" s="41"/>
      <c r="J155" s="45"/>
      <c r="K155" s="41"/>
      <c r="L155" s="45"/>
      <c r="M155" s="41"/>
      <c r="N155" s="45"/>
      <c r="O155" s="41"/>
      <c r="P155" s="45"/>
      <c r="Q155" s="41"/>
      <c r="R155" s="45"/>
      <c r="S155" s="41"/>
      <c r="T155" s="45"/>
      <c r="U155" s="41"/>
      <c r="V155" s="45"/>
      <c r="W155" s="41"/>
      <c r="X155" s="45"/>
      <c r="Y155" s="41"/>
      <c r="Z155" s="45"/>
      <c r="AA155" s="41"/>
      <c r="AB155" s="45"/>
      <c r="AC155" s="41"/>
      <c r="AD155" s="45"/>
      <c r="AE155" s="41"/>
      <c r="AF155" s="46"/>
    </row>
    <row r="156" spans="1:32" s="4" customFormat="1" x14ac:dyDescent="0.2">
      <c r="B156" s="27"/>
      <c r="C156" s="44"/>
      <c r="D156" s="44"/>
      <c r="E156" s="44"/>
      <c r="F156" s="44"/>
      <c r="G156" s="44"/>
      <c r="H156" s="45"/>
      <c r="I156" s="41"/>
      <c r="J156" s="45"/>
      <c r="K156" s="41"/>
      <c r="L156" s="45"/>
      <c r="M156" s="41"/>
      <c r="N156" s="45"/>
      <c r="O156" s="41"/>
      <c r="P156" s="45"/>
      <c r="Q156" s="41"/>
      <c r="R156" s="45"/>
      <c r="S156" s="41"/>
      <c r="T156" s="45"/>
      <c r="U156" s="41"/>
      <c r="V156" s="45"/>
      <c r="W156" s="41"/>
      <c r="X156" s="45"/>
      <c r="Y156" s="41"/>
      <c r="Z156" s="45"/>
      <c r="AA156" s="41"/>
      <c r="AB156" s="45"/>
      <c r="AC156" s="41"/>
      <c r="AD156" s="45"/>
      <c r="AE156" s="41"/>
      <c r="AF156" s="46"/>
    </row>
    <row r="157" spans="1:32" s="4" customFormat="1" x14ac:dyDescent="0.2">
      <c r="B157" s="27"/>
      <c r="C157" s="44"/>
      <c r="D157" s="44"/>
      <c r="E157" s="44"/>
      <c r="F157" s="44"/>
      <c r="G157" s="44"/>
      <c r="H157" s="45"/>
      <c r="I157" s="41"/>
      <c r="J157" s="45"/>
      <c r="K157" s="41"/>
      <c r="L157" s="45"/>
      <c r="M157" s="41"/>
      <c r="N157" s="45"/>
      <c r="O157" s="41"/>
      <c r="P157" s="45"/>
      <c r="Q157" s="41"/>
      <c r="R157" s="45"/>
      <c r="S157" s="41"/>
      <c r="T157" s="45"/>
      <c r="U157" s="41"/>
      <c r="V157" s="45"/>
      <c r="W157" s="41"/>
      <c r="X157" s="45"/>
      <c r="Y157" s="41"/>
      <c r="Z157" s="45"/>
      <c r="AA157" s="41"/>
      <c r="AB157" s="45"/>
      <c r="AC157" s="41"/>
      <c r="AD157" s="45"/>
      <c r="AE157" s="41"/>
      <c r="AF157" s="46"/>
    </row>
    <row r="158" spans="1:32" s="4" customFormat="1" x14ac:dyDescent="0.2">
      <c r="A158" s="8"/>
      <c r="B158" s="27"/>
      <c r="C158" s="44"/>
      <c r="D158" s="44"/>
      <c r="E158" s="44"/>
      <c r="F158" s="44"/>
      <c r="G158" s="44"/>
      <c r="H158" s="45"/>
      <c r="I158" s="41"/>
      <c r="J158" s="45"/>
      <c r="K158" s="41"/>
      <c r="L158" s="45"/>
      <c r="M158" s="41"/>
      <c r="N158" s="45"/>
      <c r="O158" s="41"/>
      <c r="P158" s="45"/>
      <c r="Q158" s="41"/>
      <c r="R158" s="45"/>
      <c r="S158" s="41"/>
      <c r="T158" s="45"/>
      <c r="U158" s="41"/>
      <c r="V158" s="45"/>
      <c r="W158" s="41"/>
      <c r="X158" s="45"/>
      <c r="Y158" s="41"/>
      <c r="Z158" s="45"/>
      <c r="AA158" s="41"/>
      <c r="AB158" s="45"/>
      <c r="AC158" s="41"/>
      <c r="AD158" s="45"/>
      <c r="AE158" s="41"/>
      <c r="AF158" s="46"/>
    </row>
    <row r="159" spans="1:32" s="4" customFormat="1" x14ac:dyDescent="0.2">
      <c r="A159" s="8"/>
      <c r="B159" s="27"/>
      <c r="C159" s="44"/>
      <c r="D159" s="44"/>
      <c r="E159" s="44"/>
      <c r="F159" s="44"/>
      <c r="G159" s="44"/>
      <c r="H159" s="45"/>
      <c r="I159" s="41"/>
      <c r="J159" s="45"/>
      <c r="K159" s="41"/>
      <c r="L159" s="45"/>
      <c r="M159" s="41"/>
      <c r="N159" s="45"/>
      <c r="O159" s="41"/>
      <c r="P159" s="45"/>
      <c r="Q159" s="41"/>
      <c r="R159" s="45"/>
      <c r="S159" s="41"/>
      <c r="T159" s="45"/>
      <c r="U159" s="41"/>
      <c r="V159" s="45"/>
      <c r="W159" s="41"/>
      <c r="X159" s="45"/>
      <c r="Y159" s="41"/>
      <c r="Z159" s="45"/>
      <c r="AA159" s="41"/>
      <c r="AB159" s="45"/>
      <c r="AC159" s="41"/>
      <c r="AD159" s="45"/>
      <c r="AE159" s="41"/>
      <c r="AF159" s="46"/>
    </row>
    <row r="160" spans="1:32" s="4" customFormat="1" x14ac:dyDescent="0.2">
      <c r="A160" s="8"/>
      <c r="B160" s="27"/>
      <c r="C160" s="44"/>
      <c r="D160" s="44"/>
      <c r="E160" s="44"/>
      <c r="F160" s="44"/>
      <c r="G160" s="44"/>
      <c r="H160" s="45"/>
      <c r="I160" s="41"/>
      <c r="J160" s="45"/>
      <c r="K160" s="41"/>
      <c r="L160" s="45"/>
      <c r="M160" s="41"/>
      <c r="N160" s="45"/>
      <c r="O160" s="41"/>
      <c r="P160" s="45"/>
      <c r="Q160" s="41"/>
      <c r="R160" s="45"/>
      <c r="S160" s="41"/>
      <c r="T160" s="45"/>
      <c r="U160" s="41"/>
      <c r="V160" s="45"/>
      <c r="W160" s="41"/>
      <c r="X160" s="45"/>
      <c r="Y160" s="41"/>
      <c r="Z160" s="45"/>
      <c r="AA160" s="41"/>
      <c r="AB160" s="45"/>
      <c r="AC160" s="41"/>
      <c r="AD160" s="45"/>
      <c r="AE160" s="41"/>
      <c r="AF160" s="46"/>
    </row>
    <row r="161" spans="1:32" s="4" customFormat="1" x14ac:dyDescent="0.2">
      <c r="A161" s="8"/>
      <c r="B161" s="27"/>
      <c r="C161" s="44"/>
      <c r="D161" s="44"/>
      <c r="E161" s="44"/>
      <c r="F161" s="44"/>
      <c r="G161" s="44"/>
      <c r="H161" s="45"/>
      <c r="I161" s="41"/>
      <c r="J161" s="45"/>
      <c r="K161" s="41"/>
      <c r="L161" s="45"/>
      <c r="M161" s="41"/>
      <c r="N161" s="45"/>
      <c r="O161" s="41"/>
      <c r="P161" s="45"/>
      <c r="Q161" s="41"/>
      <c r="R161" s="45"/>
      <c r="S161" s="41"/>
      <c r="T161" s="45"/>
      <c r="U161" s="41"/>
      <c r="V161" s="45"/>
      <c r="W161" s="41"/>
      <c r="X161" s="45"/>
      <c r="Y161" s="41"/>
      <c r="Z161" s="45"/>
      <c r="AA161" s="41"/>
      <c r="AB161" s="45"/>
      <c r="AC161" s="41"/>
      <c r="AD161" s="45"/>
      <c r="AE161" s="41"/>
      <c r="AF161" s="46"/>
    </row>
    <row r="162" spans="1:32" s="4" customFormat="1" x14ac:dyDescent="0.2">
      <c r="A162" s="8"/>
      <c r="B162" s="27"/>
      <c r="C162" s="44"/>
      <c r="D162" s="44"/>
      <c r="E162" s="44"/>
      <c r="F162" s="44"/>
      <c r="G162" s="44"/>
      <c r="H162" s="45"/>
      <c r="I162" s="41"/>
      <c r="J162" s="45"/>
      <c r="K162" s="41"/>
      <c r="L162" s="45"/>
      <c r="M162" s="41"/>
      <c r="N162" s="45"/>
      <c r="O162" s="41"/>
      <c r="P162" s="45"/>
      <c r="Q162" s="41"/>
      <c r="R162" s="45"/>
      <c r="S162" s="41"/>
      <c r="T162" s="45"/>
      <c r="U162" s="41"/>
      <c r="V162" s="45"/>
      <c r="W162" s="41"/>
      <c r="X162" s="45"/>
      <c r="Y162" s="41"/>
      <c r="Z162" s="45"/>
      <c r="AA162" s="41"/>
      <c r="AB162" s="45"/>
      <c r="AC162" s="41"/>
      <c r="AD162" s="45"/>
      <c r="AE162" s="41"/>
      <c r="AF162" s="46"/>
    </row>
    <row r="163" spans="1:32" s="4" customFormat="1" x14ac:dyDescent="0.2">
      <c r="A163" s="8"/>
      <c r="B163" s="27"/>
      <c r="C163" s="44"/>
      <c r="D163" s="44"/>
      <c r="E163" s="44"/>
      <c r="F163" s="44"/>
      <c r="G163" s="44"/>
      <c r="H163" s="45"/>
      <c r="I163" s="41"/>
      <c r="J163" s="45"/>
      <c r="K163" s="41"/>
      <c r="L163" s="45"/>
      <c r="M163" s="41"/>
      <c r="N163" s="45"/>
      <c r="O163" s="41"/>
      <c r="P163" s="45"/>
      <c r="Q163" s="41"/>
      <c r="R163" s="45"/>
      <c r="S163" s="41"/>
      <c r="T163" s="45"/>
      <c r="U163" s="41"/>
      <c r="V163" s="45"/>
      <c r="W163" s="41"/>
      <c r="X163" s="45"/>
      <c r="Y163" s="41"/>
      <c r="Z163" s="45"/>
      <c r="AA163" s="41"/>
      <c r="AB163" s="45"/>
      <c r="AC163" s="41"/>
      <c r="AD163" s="45"/>
      <c r="AE163" s="41"/>
      <c r="AF163" s="46"/>
    </row>
    <row r="164" spans="1:32" s="4" customFormat="1" x14ac:dyDescent="0.2">
      <c r="A164" s="8"/>
      <c r="B164" s="27"/>
      <c r="C164" s="44"/>
      <c r="D164" s="44"/>
      <c r="E164" s="44"/>
      <c r="F164" s="44"/>
      <c r="G164" s="44"/>
      <c r="H164" s="45"/>
      <c r="I164" s="41"/>
      <c r="J164" s="45"/>
      <c r="K164" s="41"/>
      <c r="L164" s="45"/>
      <c r="M164" s="41"/>
      <c r="N164" s="45"/>
      <c r="O164" s="41"/>
      <c r="P164" s="45"/>
      <c r="Q164" s="41"/>
      <c r="R164" s="45"/>
      <c r="S164" s="41"/>
      <c r="T164" s="45"/>
      <c r="U164" s="41"/>
      <c r="V164" s="45"/>
      <c r="W164" s="41"/>
      <c r="X164" s="45"/>
      <c r="Y164" s="41"/>
      <c r="Z164" s="45"/>
      <c r="AA164" s="41"/>
      <c r="AB164" s="45"/>
      <c r="AC164" s="41"/>
      <c r="AD164" s="45"/>
      <c r="AE164" s="41"/>
      <c r="AF164" s="46"/>
    </row>
    <row r="165" spans="1:32" s="4" customFormat="1" x14ac:dyDescent="0.2">
      <c r="A165" s="8"/>
      <c r="B165" s="27"/>
      <c r="C165" s="44"/>
      <c r="D165" s="44"/>
      <c r="E165" s="44"/>
      <c r="F165" s="44"/>
      <c r="G165" s="44"/>
      <c r="H165" s="45"/>
      <c r="I165" s="41"/>
      <c r="J165" s="45"/>
      <c r="K165" s="41"/>
      <c r="L165" s="45"/>
      <c r="M165" s="41"/>
      <c r="N165" s="45"/>
      <c r="O165" s="41"/>
      <c r="P165" s="45"/>
      <c r="Q165" s="41"/>
      <c r="R165" s="45"/>
      <c r="S165" s="41"/>
      <c r="T165" s="45"/>
      <c r="U165" s="41"/>
      <c r="V165" s="45"/>
      <c r="W165" s="41"/>
      <c r="X165" s="45"/>
      <c r="Y165" s="41"/>
      <c r="Z165" s="45"/>
      <c r="AA165" s="41"/>
      <c r="AB165" s="45"/>
      <c r="AC165" s="41"/>
      <c r="AD165" s="45"/>
      <c r="AE165" s="41"/>
      <c r="AF165" s="46"/>
    </row>
    <row r="166" spans="1:32" s="4" customFormat="1" x14ac:dyDescent="0.2">
      <c r="A166" s="8"/>
      <c r="B166" s="27"/>
      <c r="C166" s="44"/>
      <c r="D166" s="44"/>
      <c r="E166" s="44"/>
      <c r="F166" s="44"/>
      <c r="G166" s="44"/>
      <c r="H166" s="45"/>
      <c r="I166" s="41"/>
      <c r="J166" s="45"/>
      <c r="K166" s="41"/>
      <c r="L166" s="45"/>
      <c r="M166" s="41"/>
      <c r="N166" s="45"/>
      <c r="O166" s="41"/>
      <c r="P166" s="45"/>
      <c r="Q166" s="41"/>
      <c r="R166" s="45"/>
      <c r="S166" s="41"/>
      <c r="T166" s="45"/>
      <c r="U166" s="41"/>
      <c r="V166" s="45"/>
      <c r="W166" s="41"/>
      <c r="X166" s="45"/>
      <c r="Y166" s="41"/>
      <c r="Z166" s="45"/>
      <c r="AA166" s="41"/>
      <c r="AB166" s="45"/>
      <c r="AC166" s="41"/>
      <c r="AD166" s="45"/>
      <c r="AE166" s="41"/>
      <c r="AF166" s="46"/>
    </row>
    <row r="167" spans="1:32" s="4" customFormat="1" x14ac:dyDescent="0.2">
      <c r="A167" s="8"/>
      <c r="B167" s="27"/>
      <c r="C167" s="44"/>
      <c r="D167" s="44"/>
      <c r="E167" s="44"/>
      <c r="F167" s="44"/>
      <c r="G167" s="44"/>
      <c r="H167" s="45"/>
      <c r="I167" s="41"/>
      <c r="J167" s="45"/>
      <c r="K167" s="41"/>
      <c r="L167" s="45"/>
      <c r="M167" s="41"/>
      <c r="N167" s="45"/>
      <c r="O167" s="41"/>
      <c r="P167" s="45"/>
      <c r="Q167" s="41"/>
      <c r="R167" s="45"/>
      <c r="S167" s="41"/>
      <c r="T167" s="45"/>
      <c r="U167" s="41"/>
      <c r="V167" s="45"/>
      <c r="W167" s="41"/>
      <c r="X167" s="45"/>
      <c r="Y167" s="41"/>
      <c r="Z167" s="45"/>
      <c r="AA167" s="41"/>
      <c r="AB167" s="45"/>
      <c r="AC167" s="41"/>
      <c r="AD167" s="45"/>
      <c r="AE167" s="41"/>
      <c r="AF167" s="46"/>
    </row>
  </sheetData>
  <mergeCells count="59">
    <mergeCell ref="Z71:AF71"/>
    <mergeCell ref="E78:M78"/>
    <mergeCell ref="N78:X78"/>
    <mergeCell ref="Y78:AF78"/>
    <mergeCell ref="F63:G63"/>
    <mergeCell ref="F64:G64"/>
    <mergeCell ref="F65:G65"/>
    <mergeCell ref="F66:G66"/>
    <mergeCell ref="O70:X70"/>
    <mergeCell ref="B71:C71"/>
    <mergeCell ref="E71:M71"/>
    <mergeCell ref="O71:X71"/>
    <mergeCell ref="A50:A55"/>
    <mergeCell ref="C50:C55"/>
    <mergeCell ref="A56:A60"/>
    <mergeCell ref="C56:C60"/>
    <mergeCell ref="E61:G61"/>
    <mergeCell ref="A37:A39"/>
    <mergeCell ref="C37:C39"/>
    <mergeCell ref="AF61:AG61"/>
    <mergeCell ref="A40:A43"/>
    <mergeCell ref="C40:C43"/>
    <mergeCell ref="A44:A46"/>
    <mergeCell ref="C44:C46"/>
    <mergeCell ref="A47:A49"/>
    <mergeCell ref="C47:C49"/>
    <mergeCell ref="A19:A29"/>
    <mergeCell ref="C19:C29"/>
    <mergeCell ref="A30:A32"/>
    <mergeCell ref="C30:C32"/>
    <mergeCell ref="A33:A36"/>
    <mergeCell ref="C33:C36"/>
    <mergeCell ref="L3:M3"/>
    <mergeCell ref="N3:O3"/>
    <mergeCell ref="P3:Q3"/>
    <mergeCell ref="R3:S3"/>
    <mergeCell ref="T3:U3"/>
    <mergeCell ref="A9:A11"/>
    <mergeCell ref="C9:C11"/>
    <mergeCell ref="A12:A18"/>
    <mergeCell ref="C12:C18"/>
    <mergeCell ref="A5:A8"/>
    <mergeCell ref="C5:C8"/>
    <mergeCell ref="A1:D1"/>
    <mergeCell ref="E1:AG1"/>
    <mergeCell ref="A2:B4"/>
    <mergeCell ref="C2:C4"/>
    <mergeCell ref="D2:D4"/>
    <mergeCell ref="E2:G3"/>
    <mergeCell ref="H2:AE2"/>
    <mergeCell ref="AF2:AF4"/>
    <mergeCell ref="AG2:AG4"/>
    <mergeCell ref="H3:I3"/>
    <mergeCell ref="V3:W3"/>
    <mergeCell ref="X3:Y3"/>
    <mergeCell ref="Z3:AA3"/>
    <mergeCell ref="AB3:AC3"/>
    <mergeCell ref="AD3:AE3"/>
    <mergeCell ref="J3:K3"/>
  </mergeCells>
  <conditionalFormatting sqref="H61:AE62">
    <cfRule type="cellIs" dxfId="36" priority="4" stopIfTrue="1" operator="equal">
      <formula>1</formula>
    </cfRule>
  </conditionalFormatting>
  <conditionalFormatting sqref="I5:I60 K5:K60 M5:M60 O5:O60 Q5:Q60 S5:S60 U5:U60 W5:W60 AA5:AA60 AC5:AC60 AE5:AE60 Y5:Y60">
    <cfRule type="cellIs" dxfId="35" priority="3" operator="between">
      <formula>1</formula>
      <formula>1</formula>
    </cfRule>
  </conditionalFormatting>
  <conditionalFormatting sqref="T5 X5:X6 Z5:Z7 H5:H60 J5:J60 L5:L60 N5:N60 P5:P60 V5:V60 AB5:AB60 AD5:AD60 R6:R60 T7:T60 X8:X60 Z9:Z60">
    <cfRule type="cellIs" dxfId="34" priority="2" operator="between">
      <formula>1</formula>
      <formula>1</formula>
    </cfRule>
  </conditionalFormatting>
  <conditionalFormatting sqref="X7">
    <cfRule type="cellIs" dxfId="33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61"/>
  <sheetViews>
    <sheetView workbookViewId="0">
      <pane xSplit="4" ySplit="11" topLeftCell="E39" activePane="bottomRight" state="frozen"/>
      <selection pane="topRight" activeCell="E1" sqref="E1"/>
      <selection pane="bottomLeft" activeCell="A12" sqref="A12"/>
      <selection pane="bottomRight" activeCell="R40" sqref="R40:R41"/>
    </sheetView>
  </sheetViews>
  <sheetFormatPr baseColWidth="10" defaultColWidth="9.140625" defaultRowHeight="12.75" x14ac:dyDescent="0.2"/>
  <cols>
    <col min="1" max="1" width="7.28515625" style="54" customWidth="1"/>
    <col min="2" max="2" width="38.5703125" style="77" customWidth="1"/>
    <col min="3" max="3" width="36" style="54" customWidth="1"/>
    <col min="4" max="4" width="4.7109375" style="54" customWidth="1"/>
    <col min="5" max="18" width="8.42578125" style="54" customWidth="1"/>
    <col min="19" max="19" width="6.28515625" style="54" customWidth="1"/>
    <col min="20" max="20" width="6.7109375" style="54" bestFit="1" customWidth="1"/>
    <col min="21" max="21" width="8.42578125" style="54" customWidth="1"/>
    <col min="22" max="22" width="13" style="54" customWidth="1"/>
    <col min="23" max="23" width="37.28515625" style="54" customWidth="1"/>
    <col min="24" max="16384" width="9.140625" style="54"/>
  </cols>
  <sheetData>
    <row r="1" spans="1:23" ht="35.25" customHeight="1" x14ac:dyDescent="0.2">
      <c r="A1" s="160"/>
      <c r="B1" s="161"/>
      <c r="C1" s="162"/>
      <c r="D1" s="166" t="s">
        <v>355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/>
    </row>
    <row r="2" spans="1:23" ht="35.25" customHeight="1" x14ac:dyDescent="0.2">
      <c r="A2" s="163"/>
      <c r="B2" s="164"/>
      <c r="C2" s="165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1:23" ht="15.75" customHeight="1" x14ac:dyDescent="0.2">
      <c r="A3" s="172" t="s">
        <v>356</v>
      </c>
      <c r="B3" s="173"/>
      <c r="C3" s="174"/>
      <c r="D3" s="175" t="s">
        <v>357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</row>
    <row r="4" spans="1:23" x14ac:dyDescent="0.2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</row>
    <row r="5" spans="1:23" x14ac:dyDescent="0.2">
      <c r="A5" s="181" t="s">
        <v>358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</row>
    <row r="6" spans="1:23" ht="19.5" customHeight="1" x14ac:dyDescent="0.2">
      <c r="A6" s="148" t="s">
        <v>359</v>
      </c>
      <c r="B6" s="149"/>
      <c r="C6" s="149"/>
      <c r="D6" s="148" t="s">
        <v>2</v>
      </c>
      <c r="E6" s="149"/>
      <c r="F6" s="149"/>
      <c r="G6" s="149"/>
      <c r="H6" s="149"/>
      <c r="I6" s="149"/>
      <c r="J6" s="148" t="s">
        <v>360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8" t="s">
        <v>361</v>
      </c>
      <c r="V6" s="149"/>
      <c r="W6" s="149"/>
    </row>
    <row r="7" spans="1:23" ht="45.75" customHeight="1" x14ac:dyDescent="0.2">
      <c r="A7" s="150" t="s">
        <v>362</v>
      </c>
      <c r="B7" s="150"/>
      <c r="C7" s="150"/>
      <c r="D7" s="151">
        <v>1</v>
      </c>
      <c r="E7" s="152"/>
      <c r="F7" s="152"/>
      <c r="G7" s="152"/>
      <c r="H7" s="152"/>
      <c r="I7" s="153"/>
      <c r="J7" s="154" t="s">
        <v>363</v>
      </c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157" t="s">
        <v>364</v>
      </c>
      <c r="V7" s="158"/>
      <c r="W7" s="159"/>
    </row>
    <row r="8" spans="1:23" x14ac:dyDescent="0.2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6"/>
    </row>
    <row r="9" spans="1:23" x14ac:dyDescent="0.2">
      <c r="A9" s="181" t="s">
        <v>365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</row>
    <row r="10" spans="1:23" ht="19.5" customHeight="1" x14ac:dyDescent="0.2">
      <c r="A10" s="189" t="s">
        <v>366</v>
      </c>
      <c r="B10" s="189" t="s">
        <v>367</v>
      </c>
      <c r="C10" s="189" t="s">
        <v>368</v>
      </c>
      <c r="D10" s="189"/>
      <c r="E10" s="148" t="s">
        <v>5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90" t="s">
        <v>369</v>
      </c>
      <c r="R10" s="191"/>
      <c r="S10" s="190" t="s">
        <v>3</v>
      </c>
      <c r="T10" s="194"/>
      <c r="U10" s="194"/>
      <c r="V10" s="191"/>
      <c r="W10" s="148" t="s">
        <v>370</v>
      </c>
    </row>
    <row r="11" spans="1:23" ht="23.25" customHeight="1" x14ac:dyDescent="0.2">
      <c r="A11" s="189"/>
      <c r="B11" s="189"/>
      <c r="C11" s="189"/>
      <c r="D11" s="189"/>
      <c r="E11" s="57" t="s">
        <v>371</v>
      </c>
      <c r="F11" s="57" t="s">
        <v>372</v>
      </c>
      <c r="G11" s="57" t="s">
        <v>373</v>
      </c>
      <c r="H11" s="57" t="s">
        <v>374</v>
      </c>
      <c r="I11" s="57" t="s">
        <v>375</v>
      </c>
      <c r="J11" s="57" t="s">
        <v>376</v>
      </c>
      <c r="K11" s="57" t="s">
        <v>377</v>
      </c>
      <c r="L11" s="57" t="s">
        <v>378</v>
      </c>
      <c r="M11" s="57" t="s">
        <v>379</v>
      </c>
      <c r="N11" s="57" t="s">
        <v>380</v>
      </c>
      <c r="O11" s="57" t="s">
        <v>381</v>
      </c>
      <c r="P11" s="57" t="s">
        <v>382</v>
      </c>
      <c r="Q11" s="192"/>
      <c r="R11" s="193"/>
      <c r="S11" s="192"/>
      <c r="T11" s="195"/>
      <c r="U11" s="195"/>
      <c r="V11" s="193"/>
      <c r="W11" s="196"/>
    </row>
    <row r="12" spans="1:23" ht="22.5" customHeight="1" x14ac:dyDescent="0.2">
      <c r="A12" s="197" t="s">
        <v>383</v>
      </c>
      <c r="B12" s="198" t="s">
        <v>384</v>
      </c>
      <c r="C12" s="198" t="s">
        <v>45</v>
      </c>
      <c r="D12" s="58" t="s">
        <v>385</v>
      </c>
      <c r="E12" s="59"/>
      <c r="F12" s="59"/>
      <c r="G12" s="59"/>
      <c r="H12" s="59">
        <v>1</v>
      </c>
      <c r="I12" s="59"/>
      <c r="J12" s="59"/>
      <c r="K12" s="59"/>
      <c r="L12" s="59"/>
      <c r="M12" s="59"/>
      <c r="N12" s="59"/>
      <c r="O12" s="59"/>
      <c r="P12" s="59"/>
      <c r="Q12" s="200"/>
      <c r="R12" s="200">
        <f>AVERAGE(Q12:Q19)</f>
        <v>0.66666666666666663</v>
      </c>
      <c r="S12" s="203" t="s">
        <v>386</v>
      </c>
      <c r="T12" s="204"/>
      <c r="U12" s="204"/>
      <c r="V12" s="205"/>
      <c r="W12" s="209" t="s">
        <v>45</v>
      </c>
    </row>
    <row r="13" spans="1:23" ht="22.5" customHeight="1" x14ac:dyDescent="0.2">
      <c r="A13" s="197"/>
      <c r="B13" s="199"/>
      <c r="C13" s="199"/>
      <c r="D13" s="60" t="s">
        <v>387</v>
      </c>
      <c r="E13" s="59"/>
      <c r="F13" s="59"/>
      <c r="G13" s="59"/>
      <c r="H13" s="59">
        <f>+'PLAN DE TRABAJO 2023'!P13</f>
        <v>1</v>
      </c>
      <c r="I13" s="59"/>
      <c r="J13" s="59"/>
      <c r="K13" s="59"/>
      <c r="L13" s="59"/>
      <c r="M13" s="59"/>
      <c r="N13" s="59"/>
      <c r="O13" s="59"/>
      <c r="P13" s="59"/>
      <c r="Q13" s="201"/>
      <c r="R13" s="202"/>
      <c r="S13" s="206"/>
      <c r="T13" s="207"/>
      <c r="U13" s="207"/>
      <c r="V13" s="208"/>
      <c r="W13" s="210"/>
    </row>
    <row r="14" spans="1:23" ht="22.5" customHeight="1" x14ac:dyDescent="0.2">
      <c r="A14" s="197"/>
      <c r="B14" s="198" t="s">
        <v>388</v>
      </c>
      <c r="C14" s="198" t="s">
        <v>53</v>
      </c>
      <c r="D14" s="58" t="s">
        <v>385</v>
      </c>
      <c r="E14" s="59"/>
      <c r="F14" s="59"/>
      <c r="G14" s="59"/>
      <c r="H14" s="59"/>
      <c r="I14" s="59"/>
      <c r="J14" s="59">
        <v>1</v>
      </c>
      <c r="K14" s="59"/>
      <c r="L14" s="59"/>
      <c r="M14" s="59"/>
      <c r="N14" s="59"/>
      <c r="O14" s="59">
        <v>1</v>
      </c>
      <c r="P14" s="59"/>
      <c r="Q14" s="200">
        <f>IFERROR(IF(COUNT(E14:P14)&lt;1,0,IF(COUNT(E15:P15)&gt;=COUNT(E14:P14),1,(COUNT(E15:P15)/COUNT(E14:P14)))),0)</f>
        <v>1</v>
      </c>
      <c r="R14" s="202"/>
      <c r="S14" s="203" t="s">
        <v>386</v>
      </c>
      <c r="T14" s="204"/>
      <c r="U14" s="204"/>
      <c r="V14" s="205"/>
      <c r="W14" s="211" t="s">
        <v>389</v>
      </c>
    </row>
    <row r="15" spans="1:23" ht="22.5" customHeight="1" x14ac:dyDescent="0.2">
      <c r="A15" s="197"/>
      <c r="B15" s="199"/>
      <c r="C15" s="199"/>
      <c r="D15" s="60" t="s">
        <v>387</v>
      </c>
      <c r="E15" s="59"/>
      <c r="F15" s="59"/>
      <c r="G15" s="59"/>
      <c r="H15" s="59"/>
      <c r="I15" s="59"/>
      <c r="J15" s="59">
        <f>+'PLAN DE TRABAJO 2023'!T17</f>
        <v>1</v>
      </c>
      <c r="K15" s="59"/>
      <c r="L15" s="59"/>
      <c r="M15" s="59"/>
      <c r="N15" s="59"/>
      <c r="O15" s="59">
        <f>+'PLAN DE TRABAJO 2023'!AD17</f>
        <v>0</v>
      </c>
      <c r="P15" s="59"/>
      <c r="Q15" s="201"/>
      <c r="R15" s="202"/>
      <c r="S15" s="206"/>
      <c r="T15" s="207"/>
      <c r="U15" s="207"/>
      <c r="V15" s="208"/>
      <c r="W15" s="212"/>
    </row>
    <row r="16" spans="1:23" ht="22.5" customHeight="1" x14ac:dyDescent="0.2">
      <c r="A16" s="197"/>
      <c r="B16" s="198" t="s">
        <v>390</v>
      </c>
      <c r="C16" s="198" t="s">
        <v>391</v>
      </c>
      <c r="D16" s="58" t="s">
        <v>385</v>
      </c>
      <c r="E16" s="59"/>
      <c r="F16" s="59"/>
      <c r="G16" s="59"/>
      <c r="H16" s="59"/>
      <c r="I16" s="59">
        <v>1</v>
      </c>
      <c r="J16" s="59"/>
      <c r="K16" s="59"/>
      <c r="L16" s="59"/>
      <c r="M16" s="59"/>
      <c r="N16" s="59"/>
      <c r="O16" s="59"/>
      <c r="P16" s="59"/>
      <c r="Q16" s="200">
        <f>IFERROR(IF(COUNT(E16:P16)&lt;1,0,IF(COUNT(E17:P17)&gt;=COUNT(E16:P16),1,(COUNT(E17:P17)/COUNT(E16:P16)))),0)</f>
        <v>0</v>
      </c>
      <c r="R16" s="202"/>
      <c r="S16" s="203" t="s">
        <v>386</v>
      </c>
      <c r="T16" s="204"/>
      <c r="U16" s="204"/>
      <c r="V16" s="205"/>
      <c r="W16" s="209" t="s">
        <v>391</v>
      </c>
    </row>
    <row r="17" spans="1:23" ht="22.5" customHeight="1" x14ac:dyDescent="0.2">
      <c r="A17" s="197"/>
      <c r="B17" s="199"/>
      <c r="C17" s="199"/>
      <c r="D17" s="60" t="s">
        <v>387</v>
      </c>
      <c r="E17" s="59"/>
      <c r="F17" s="59"/>
      <c r="G17" s="59"/>
      <c r="H17" s="59"/>
      <c r="I17" s="59"/>
      <c r="J17" s="61"/>
      <c r="K17" s="61"/>
      <c r="L17" s="59"/>
      <c r="M17" s="59"/>
      <c r="N17" s="59"/>
      <c r="O17" s="59"/>
      <c r="P17" s="59"/>
      <c r="Q17" s="201"/>
      <c r="R17" s="202"/>
      <c r="S17" s="206"/>
      <c r="T17" s="207"/>
      <c r="U17" s="207"/>
      <c r="V17" s="208"/>
      <c r="W17" s="210"/>
    </row>
    <row r="18" spans="1:23" ht="22.5" customHeight="1" x14ac:dyDescent="0.2">
      <c r="A18" s="197"/>
      <c r="B18" s="198" t="s">
        <v>392</v>
      </c>
      <c r="C18" s="198" t="s">
        <v>43</v>
      </c>
      <c r="D18" s="58" t="s">
        <v>385</v>
      </c>
      <c r="E18" s="59"/>
      <c r="F18" s="59"/>
      <c r="G18" s="59"/>
      <c r="H18" s="59"/>
      <c r="I18" s="59"/>
      <c r="J18" s="59">
        <v>1</v>
      </c>
      <c r="K18" s="59"/>
      <c r="L18" s="59"/>
      <c r="M18" s="59"/>
      <c r="N18" s="59"/>
      <c r="O18" s="59"/>
      <c r="P18" s="59"/>
      <c r="Q18" s="200">
        <f>IFERROR(IF(COUNT(E18:P18)&lt;1,0,IF(COUNT(E19:P19)&gt;=COUNT(E18:P18),1,(COUNT(E19:P19)/COUNT(E18:P18)))),0)</f>
        <v>1</v>
      </c>
      <c r="R18" s="202"/>
      <c r="S18" s="203" t="s">
        <v>386</v>
      </c>
      <c r="T18" s="204"/>
      <c r="U18" s="204"/>
      <c r="V18" s="205"/>
      <c r="W18" s="209" t="s">
        <v>393</v>
      </c>
    </row>
    <row r="19" spans="1:23" ht="22.5" customHeight="1" x14ac:dyDescent="0.2">
      <c r="A19" s="197"/>
      <c r="B19" s="199"/>
      <c r="C19" s="199"/>
      <c r="D19" s="60" t="s">
        <v>387</v>
      </c>
      <c r="E19" s="59"/>
      <c r="F19" s="59"/>
      <c r="G19" s="59"/>
      <c r="H19" s="59"/>
      <c r="I19" s="59"/>
      <c r="J19" s="61">
        <f>+'PLAN DE TRABAJO 2023'!T8</f>
        <v>1</v>
      </c>
      <c r="K19" s="61"/>
      <c r="L19" s="59"/>
      <c r="M19" s="59"/>
      <c r="N19" s="59"/>
      <c r="O19" s="59"/>
      <c r="P19" s="59"/>
      <c r="Q19" s="201"/>
      <c r="R19" s="202"/>
      <c r="S19" s="206"/>
      <c r="T19" s="207"/>
      <c r="U19" s="207"/>
      <c r="V19" s="208"/>
      <c r="W19" s="210"/>
    </row>
    <row r="20" spans="1:23" ht="22.5" customHeight="1" x14ac:dyDescent="0.2">
      <c r="A20" s="213" t="s">
        <v>394</v>
      </c>
      <c r="B20" s="198" t="s">
        <v>395</v>
      </c>
      <c r="C20" s="198" t="s">
        <v>396</v>
      </c>
      <c r="D20" s="58" t="s">
        <v>385</v>
      </c>
      <c r="E20" s="59"/>
      <c r="F20" s="59"/>
      <c r="G20" s="59"/>
      <c r="H20" s="59"/>
      <c r="I20" s="59"/>
      <c r="J20" s="59">
        <v>1</v>
      </c>
      <c r="K20" s="59"/>
      <c r="L20" s="59"/>
      <c r="M20" s="59"/>
      <c r="N20" s="59"/>
      <c r="O20" s="59">
        <v>1</v>
      </c>
      <c r="P20" s="59"/>
      <c r="Q20" s="200">
        <f>IFERROR(IF(COUNT(E20:P20)&lt;1,0,IF(COUNT(E21:P21)&gt;=COUNT(E20:P20),1,(COUNT(E21:P21)/COUNT(E20:P20)))),0)</f>
        <v>1</v>
      </c>
      <c r="R20" s="200">
        <f>AVERAGE(Q20:Q37)</f>
        <v>0.88888888888888884</v>
      </c>
      <c r="S20" s="203" t="s">
        <v>386</v>
      </c>
      <c r="T20" s="204"/>
      <c r="U20" s="204"/>
      <c r="V20" s="205"/>
      <c r="W20" s="209" t="s">
        <v>397</v>
      </c>
    </row>
    <row r="21" spans="1:23" ht="22.5" customHeight="1" x14ac:dyDescent="0.2">
      <c r="A21" s="214"/>
      <c r="B21" s="199"/>
      <c r="C21" s="199"/>
      <c r="D21" s="60" t="s">
        <v>387</v>
      </c>
      <c r="E21" s="59"/>
      <c r="F21" s="59"/>
      <c r="G21" s="59"/>
      <c r="H21" s="59"/>
      <c r="I21" s="59"/>
      <c r="J21" s="59">
        <f>+'PLAN DE TRABAJO 2023'!T29</f>
        <v>1</v>
      </c>
      <c r="K21" s="59"/>
      <c r="L21" s="59"/>
      <c r="M21" s="59"/>
      <c r="N21" s="59"/>
      <c r="O21" s="59">
        <f>+'PLAN DE TRABAJO 2023'!AD29</f>
        <v>0</v>
      </c>
      <c r="P21" s="59"/>
      <c r="Q21" s="201"/>
      <c r="R21" s="202"/>
      <c r="S21" s="206"/>
      <c r="T21" s="207"/>
      <c r="U21" s="207"/>
      <c r="V21" s="208"/>
      <c r="W21" s="210"/>
    </row>
    <row r="22" spans="1:23" ht="22.5" customHeight="1" x14ac:dyDescent="0.2">
      <c r="A22" s="214"/>
      <c r="B22" s="198" t="s">
        <v>398</v>
      </c>
      <c r="C22" s="198" t="s">
        <v>138</v>
      </c>
      <c r="D22" s="58" t="s">
        <v>385</v>
      </c>
      <c r="E22" s="59"/>
      <c r="F22" s="59"/>
      <c r="G22" s="59">
        <v>1</v>
      </c>
      <c r="H22" s="59"/>
      <c r="I22" s="59"/>
      <c r="J22" s="59"/>
      <c r="K22" s="59"/>
      <c r="L22" s="59"/>
      <c r="M22" s="59"/>
      <c r="N22" s="59"/>
      <c r="O22" s="59"/>
      <c r="P22" s="59"/>
      <c r="Q22" s="200">
        <f>IFERROR(IF(COUNT(E22:P22)&lt;1,0,IF(COUNT(E23:P23)&gt;=COUNT(E22:P22),1,(COUNT(E23:P23)/COUNT(E22:P22)))),0)</f>
        <v>1</v>
      </c>
      <c r="R22" s="202"/>
      <c r="S22" s="203" t="s">
        <v>386</v>
      </c>
      <c r="T22" s="204"/>
      <c r="U22" s="204"/>
      <c r="V22" s="205"/>
      <c r="W22" s="211" t="s">
        <v>399</v>
      </c>
    </row>
    <row r="23" spans="1:23" ht="22.5" customHeight="1" x14ac:dyDescent="0.2">
      <c r="A23" s="214"/>
      <c r="B23" s="199"/>
      <c r="C23" s="199"/>
      <c r="D23" s="60" t="s">
        <v>387</v>
      </c>
      <c r="E23" s="59"/>
      <c r="F23" s="59"/>
      <c r="G23" s="59">
        <f>+'PLAN DE TRABAJO 2023'!N57</f>
        <v>1</v>
      </c>
      <c r="H23" s="59"/>
      <c r="I23" s="59"/>
      <c r="J23" s="59"/>
      <c r="K23" s="59"/>
      <c r="L23" s="59"/>
      <c r="M23" s="59"/>
      <c r="N23" s="59"/>
      <c r="O23" s="59"/>
      <c r="P23" s="59"/>
      <c r="Q23" s="201"/>
      <c r="R23" s="202"/>
      <c r="S23" s="206"/>
      <c r="T23" s="207"/>
      <c r="U23" s="207"/>
      <c r="V23" s="208"/>
      <c r="W23" s="212"/>
    </row>
    <row r="24" spans="1:23" ht="22.5" customHeight="1" x14ac:dyDescent="0.2">
      <c r="A24" s="214"/>
      <c r="B24" s="198" t="s">
        <v>400</v>
      </c>
      <c r="C24" s="198" t="s">
        <v>401</v>
      </c>
      <c r="D24" s="58" t="s">
        <v>385</v>
      </c>
      <c r="E24" s="59"/>
      <c r="F24" s="59"/>
      <c r="G24" s="59"/>
      <c r="H24" s="59"/>
      <c r="I24" s="59">
        <v>1</v>
      </c>
      <c r="J24" s="59"/>
      <c r="K24" s="59"/>
      <c r="L24" s="59"/>
      <c r="M24" s="59">
        <v>1</v>
      </c>
      <c r="N24" s="59"/>
      <c r="O24" s="59"/>
      <c r="P24" s="59"/>
      <c r="Q24" s="200">
        <f>IFERROR(IF(COUNT(E24:P24)&lt;1,0,IF(COUNT(E25:P25)&gt;=COUNT(E24:P24),1,(COUNT(E25:P25)/COUNT(E24:P24)))),0)</f>
        <v>1</v>
      </c>
      <c r="R24" s="202"/>
      <c r="S24" s="203" t="s">
        <v>386</v>
      </c>
      <c r="T24" s="204"/>
      <c r="U24" s="204"/>
      <c r="V24" s="205"/>
      <c r="W24" s="209" t="s">
        <v>402</v>
      </c>
    </row>
    <row r="25" spans="1:23" ht="22.5" customHeight="1" x14ac:dyDescent="0.2">
      <c r="A25" s="214"/>
      <c r="B25" s="199"/>
      <c r="C25" s="199"/>
      <c r="D25" s="60" t="s">
        <v>387</v>
      </c>
      <c r="E25" s="59"/>
      <c r="F25" s="59"/>
      <c r="G25" s="61"/>
      <c r="H25" s="61"/>
      <c r="I25" s="59">
        <f>+'PLAN DE TRABAJO 2023'!R33</f>
        <v>1</v>
      </c>
      <c r="J25" s="61"/>
      <c r="K25" s="61"/>
      <c r="L25" s="59"/>
      <c r="M25" s="59">
        <f>+'PLAN DE TRABAJO 2023'!Z33</f>
        <v>1</v>
      </c>
      <c r="N25" s="59"/>
      <c r="O25" s="59"/>
      <c r="P25" s="59"/>
      <c r="Q25" s="201"/>
      <c r="R25" s="202"/>
      <c r="S25" s="206"/>
      <c r="T25" s="207"/>
      <c r="U25" s="207"/>
      <c r="V25" s="208"/>
      <c r="W25" s="210"/>
    </row>
    <row r="26" spans="1:23" ht="22.5" customHeight="1" x14ac:dyDescent="0.2">
      <c r="A26" s="214"/>
      <c r="B26" s="198" t="s">
        <v>403</v>
      </c>
      <c r="C26" s="198" t="s">
        <v>404</v>
      </c>
      <c r="D26" s="58" t="s">
        <v>385</v>
      </c>
      <c r="E26" s="59"/>
      <c r="F26" s="59"/>
      <c r="G26" s="59"/>
      <c r="H26" s="59"/>
      <c r="I26" s="59">
        <v>1</v>
      </c>
      <c r="J26" s="59"/>
      <c r="K26" s="59"/>
      <c r="L26" s="59"/>
      <c r="M26" s="59">
        <v>1</v>
      </c>
      <c r="N26" s="59"/>
      <c r="O26" s="59"/>
      <c r="P26" s="59"/>
      <c r="Q26" s="200">
        <f>IFERROR(IF(COUNT(E26:P26)&lt;1,0,IF(COUNT(E27:P27)&gt;=COUNT(E26:P26),1,(COUNT(E27:P27)/COUNT(E26:P26)))),0)</f>
        <v>1</v>
      </c>
      <c r="R26" s="202"/>
      <c r="S26" s="203" t="s">
        <v>386</v>
      </c>
      <c r="T26" s="204"/>
      <c r="U26" s="204"/>
      <c r="V26" s="205"/>
      <c r="W26" s="209" t="s">
        <v>405</v>
      </c>
    </row>
    <row r="27" spans="1:23" ht="22.5" customHeight="1" x14ac:dyDescent="0.2">
      <c r="A27" s="214"/>
      <c r="B27" s="199"/>
      <c r="C27" s="199"/>
      <c r="D27" s="60" t="s">
        <v>387</v>
      </c>
      <c r="E27" s="59"/>
      <c r="F27" s="59"/>
      <c r="G27" s="59"/>
      <c r="H27" s="59"/>
      <c r="I27" s="59">
        <f>+'PLAN DE TRABAJO 2023'!R75</f>
        <v>0</v>
      </c>
      <c r="J27" s="59"/>
      <c r="K27" s="59"/>
      <c r="L27" s="59"/>
      <c r="M27" s="59">
        <f>+'PLAN DE TRABAJO 2023'!Z75</f>
        <v>1</v>
      </c>
      <c r="N27" s="59"/>
      <c r="O27" s="59"/>
      <c r="P27" s="59"/>
      <c r="Q27" s="201"/>
      <c r="R27" s="202"/>
      <c r="S27" s="206"/>
      <c r="T27" s="207"/>
      <c r="U27" s="207"/>
      <c r="V27" s="208"/>
      <c r="W27" s="210"/>
    </row>
    <row r="28" spans="1:23" ht="22.5" customHeight="1" x14ac:dyDescent="0.2">
      <c r="A28" s="214"/>
      <c r="B28" s="198" t="s">
        <v>406</v>
      </c>
      <c r="C28" s="198" t="s">
        <v>407</v>
      </c>
      <c r="D28" s="58" t="s">
        <v>385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00">
        <f>IFERROR(IF(COUNT(E28:P28)&lt;1,0,IF(COUNT(E29:P29)&gt;=COUNT(E28:P28),1,(COUNT(E29:P29)/COUNT(E28:P28)))),0)</f>
        <v>0</v>
      </c>
      <c r="R28" s="202"/>
      <c r="S28" s="203" t="s">
        <v>386</v>
      </c>
      <c r="T28" s="204"/>
      <c r="U28" s="204"/>
      <c r="V28" s="205"/>
      <c r="W28" s="211" t="s">
        <v>407</v>
      </c>
    </row>
    <row r="29" spans="1:23" ht="22.5" customHeight="1" x14ac:dyDescent="0.2">
      <c r="A29" s="214"/>
      <c r="B29" s="199"/>
      <c r="C29" s="199"/>
      <c r="D29" s="60" t="s">
        <v>387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1"/>
      <c r="R29" s="202"/>
      <c r="S29" s="206"/>
      <c r="T29" s="207"/>
      <c r="U29" s="207"/>
      <c r="V29" s="208"/>
      <c r="W29" s="212"/>
    </row>
    <row r="30" spans="1:23" ht="22.5" customHeight="1" x14ac:dyDescent="0.2">
      <c r="A30" s="214"/>
      <c r="B30" s="198" t="s">
        <v>408</v>
      </c>
      <c r="C30" s="198" t="s">
        <v>37</v>
      </c>
      <c r="D30" s="58" t="s">
        <v>385</v>
      </c>
      <c r="E30" s="59"/>
      <c r="F30" s="59"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00">
        <f>IFERROR(IF(COUNT(E30:P30)&lt;1,0,IF(COUNT(E31:P31)&gt;=COUNT(E30:P30),1,(COUNT(E31:P31)/COUNT(E30:P30)))),0)</f>
        <v>1</v>
      </c>
      <c r="R30" s="202"/>
      <c r="S30" s="203" t="s">
        <v>386</v>
      </c>
      <c r="T30" s="204"/>
      <c r="U30" s="204"/>
      <c r="V30" s="205"/>
      <c r="W30" s="209" t="s">
        <v>409</v>
      </c>
    </row>
    <row r="31" spans="1:23" ht="22.5" customHeight="1" x14ac:dyDescent="0.2">
      <c r="A31" s="214"/>
      <c r="B31" s="199"/>
      <c r="C31" s="199"/>
      <c r="D31" s="60" t="s">
        <v>387</v>
      </c>
      <c r="E31" s="61"/>
      <c r="F31" s="59">
        <f>+'PLAN DE TRABAJO 2023'!L9</f>
        <v>1</v>
      </c>
      <c r="G31" s="59"/>
      <c r="H31" s="61"/>
      <c r="I31" s="59"/>
      <c r="J31" s="61"/>
      <c r="K31" s="59"/>
      <c r="L31" s="59"/>
      <c r="M31" s="59"/>
      <c r="N31" s="59"/>
      <c r="O31" s="59"/>
      <c r="P31" s="59"/>
      <c r="Q31" s="201"/>
      <c r="R31" s="202"/>
      <c r="S31" s="206"/>
      <c r="T31" s="207"/>
      <c r="U31" s="207"/>
      <c r="V31" s="208"/>
      <c r="W31" s="210"/>
    </row>
    <row r="32" spans="1:23" ht="22.5" customHeight="1" x14ac:dyDescent="0.2">
      <c r="A32" s="214"/>
      <c r="B32" s="198" t="s">
        <v>410</v>
      </c>
      <c r="C32" s="198" t="s">
        <v>224</v>
      </c>
      <c r="D32" s="58" t="s">
        <v>385</v>
      </c>
      <c r="E32" s="59"/>
      <c r="F32" s="59"/>
      <c r="G32" s="59"/>
      <c r="H32" s="59">
        <v>1</v>
      </c>
      <c r="I32" s="59"/>
      <c r="J32" s="59"/>
      <c r="K32" s="59"/>
      <c r="L32" s="59">
        <v>1</v>
      </c>
      <c r="M32" s="59"/>
      <c r="N32" s="59"/>
      <c r="O32" s="59">
        <v>1</v>
      </c>
      <c r="P32" s="59"/>
      <c r="Q32" s="200">
        <f>IFERROR(IF(COUNT(E32:P32)&lt;1,0,IF(COUNT(E33:P33)&gt;=COUNT(E32:P32),1,(COUNT(E33:P33)/COUNT(E32:P32)))),0)</f>
        <v>1</v>
      </c>
      <c r="R32" s="202"/>
      <c r="S32" s="203" t="s">
        <v>386</v>
      </c>
      <c r="T32" s="204"/>
      <c r="U32" s="204"/>
      <c r="V32" s="205"/>
      <c r="W32" s="209" t="s">
        <v>411</v>
      </c>
    </row>
    <row r="33" spans="1:23" ht="22.5" customHeight="1" x14ac:dyDescent="0.2">
      <c r="A33" s="214"/>
      <c r="B33" s="199"/>
      <c r="C33" s="199"/>
      <c r="D33" s="60" t="s">
        <v>387</v>
      </c>
      <c r="E33" s="59"/>
      <c r="F33" s="59"/>
      <c r="G33" s="59"/>
      <c r="H33" s="59">
        <f>+'PLAN DE TRABAJO 2023'!P96</f>
        <v>1</v>
      </c>
      <c r="I33" s="59"/>
      <c r="J33" s="61"/>
      <c r="K33" s="61"/>
      <c r="L33" s="59">
        <f>+'PLAN DE TRABAJO 2023'!X96</f>
        <v>1</v>
      </c>
      <c r="M33" s="59"/>
      <c r="N33" s="59"/>
      <c r="O33" s="59">
        <f>+'PLAN DE TRABAJO 2023'!AD96</f>
        <v>0</v>
      </c>
      <c r="P33" s="59"/>
      <c r="Q33" s="201"/>
      <c r="R33" s="202"/>
      <c r="S33" s="206"/>
      <c r="T33" s="207"/>
      <c r="U33" s="207"/>
      <c r="V33" s="208"/>
      <c r="W33" s="210"/>
    </row>
    <row r="34" spans="1:23" ht="22.5" customHeight="1" x14ac:dyDescent="0.2">
      <c r="A34" s="214"/>
      <c r="B34" s="198" t="s">
        <v>412</v>
      </c>
      <c r="C34" s="198" t="s">
        <v>413</v>
      </c>
      <c r="D34" s="58" t="s">
        <v>385</v>
      </c>
      <c r="E34" s="59"/>
      <c r="F34" s="59"/>
      <c r="G34" s="59"/>
      <c r="H34" s="59"/>
      <c r="I34" s="59">
        <v>1</v>
      </c>
      <c r="J34" s="59"/>
      <c r="K34" s="59"/>
      <c r="L34" s="59"/>
      <c r="M34" s="59"/>
      <c r="N34" s="59">
        <v>1</v>
      </c>
      <c r="O34" s="59"/>
      <c r="P34" s="59"/>
      <c r="Q34" s="200">
        <f>IFERROR(IF(COUNT(E34:P34)&lt;1,0,IF(COUNT(E35:P35)&gt;=COUNT(E34:P34),1,(COUNT(E35:P35)/COUNT(E34:P34)))),0)</f>
        <v>1</v>
      </c>
      <c r="R34" s="202"/>
      <c r="S34" s="203" t="s">
        <v>386</v>
      </c>
      <c r="T34" s="204"/>
      <c r="U34" s="204"/>
      <c r="V34" s="205"/>
      <c r="W34" s="209" t="s">
        <v>414</v>
      </c>
    </row>
    <row r="35" spans="1:23" ht="22.5" customHeight="1" x14ac:dyDescent="0.2">
      <c r="A35" s="214"/>
      <c r="B35" s="199"/>
      <c r="C35" s="199"/>
      <c r="D35" s="60" t="s">
        <v>387</v>
      </c>
      <c r="E35" s="59"/>
      <c r="F35" s="59"/>
      <c r="G35" s="59"/>
      <c r="H35" s="59"/>
      <c r="I35" s="61">
        <f>+'PLAN DE TRABAJO 2023'!R98</f>
        <v>1</v>
      </c>
      <c r="J35" s="61"/>
      <c r="K35" s="61"/>
      <c r="L35" s="59"/>
      <c r="M35" s="59"/>
      <c r="N35" s="59">
        <f>+'PLAN DE TRABAJO 2023'!AB98</f>
        <v>0</v>
      </c>
      <c r="O35" s="59"/>
      <c r="P35" s="59"/>
      <c r="Q35" s="201"/>
      <c r="R35" s="202"/>
      <c r="S35" s="206"/>
      <c r="T35" s="207"/>
      <c r="U35" s="207"/>
      <c r="V35" s="208"/>
      <c r="W35" s="210"/>
    </row>
    <row r="36" spans="1:23" ht="22.5" customHeight="1" x14ac:dyDescent="0.2">
      <c r="A36" s="214"/>
      <c r="B36" s="198" t="s">
        <v>415</v>
      </c>
      <c r="C36" s="198" t="s">
        <v>209</v>
      </c>
      <c r="D36" s="58" t="s">
        <v>385</v>
      </c>
      <c r="E36" s="59"/>
      <c r="F36" s="59"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00">
        <f>IFERROR(IF(COUNT(E36:P36)&lt;1,0,IF(COUNT(E37:P37)&gt;=COUNT(E36:P36),1,(COUNT(E37:P37)/COUNT(E36:P36)))),0)</f>
        <v>1</v>
      </c>
      <c r="R36" s="202"/>
      <c r="S36" s="203" t="s">
        <v>386</v>
      </c>
      <c r="T36" s="204"/>
      <c r="U36" s="204"/>
      <c r="V36" s="205"/>
      <c r="W36" s="209" t="s">
        <v>416</v>
      </c>
    </row>
    <row r="37" spans="1:23" ht="22.5" customHeight="1" x14ac:dyDescent="0.2">
      <c r="A37" s="214"/>
      <c r="B37" s="199"/>
      <c r="C37" s="199"/>
      <c r="D37" s="60" t="s">
        <v>387</v>
      </c>
      <c r="E37" s="59"/>
      <c r="F37" s="59">
        <f>+'PLAN DE TRABAJO 2023'!L89</f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1"/>
      <c r="R37" s="202"/>
      <c r="S37" s="206"/>
      <c r="T37" s="207"/>
      <c r="U37" s="207"/>
      <c r="V37" s="208"/>
      <c r="W37" s="210"/>
    </row>
    <row r="38" spans="1:23" ht="30.75" customHeight="1" x14ac:dyDescent="0.2">
      <c r="A38" s="213" t="s">
        <v>417</v>
      </c>
      <c r="B38" s="198" t="s">
        <v>418</v>
      </c>
      <c r="C38" s="198" t="s">
        <v>51</v>
      </c>
      <c r="D38" s="58" t="s">
        <v>385</v>
      </c>
      <c r="E38" s="59"/>
      <c r="F38" s="59">
        <v>1</v>
      </c>
      <c r="G38" s="59"/>
      <c r="H38" s="59">
        <v>1</v>
      </c>
      <c r="I38" s="59"/>
      <c r="J38" s="59">
        <v>1</v>
      </c>
      <c r="K38" s="59"/>
      <c r="L38" s="59">
        <v>1</v>
      </c>
      <c r="M38" s="59"/>
      <c r="N38" s="59">
        <v>1</v>
      </c>
      <c r="O38" s="59"/>
      <c r="P38" s="59">
        <v>1</v>
      </c>
      <c r="Q38" s="200">
        <f>IFERROR(IF(COUNT(E38:P38)&lt;1,0,IF(COUNT(E39:P39)&gt;=COUNT(E38:P38),1,(COUNT(E39:P39)/COUNT(E38:P38)))),0)</f>
        <v>1</v>
      </c>
      <c r="R38" s="200">
        <f>AVERAGE(Q38:Q39)</f>
        <v>1</v>
      </c>
      <c r="S38" s="203" t="s">
        <v>386</v>
      </c>
      <c r="T38" s="204"/>
      <c r="U38" s="204"/>
      <c r="V38" s="205"/>
      <c r="W38" s="209" t="s">
        <v>419</v>
      </c>
    </row>
    <row r="39" spans="1:23" ht="30.75" customHeight="1" x14ac:dyDescent="0.2">
      <c r="A39" s="214"/>
      <c r="B39" s="199"/>
      <c r="C39" s="199"/>
      <c r="D39" s="60" t="s">
        <v>387</v>
      </c>
      <c r="E39" s="59"/>
      <c r="F39" s="59">
        <f>+'PLAN DE TRABAJO 2023'!L16</f>
        <v>1</v>
      </c>
      <c r="G39" s="59"/>
      <c r="H39" s="59">
        <f>+'PLAN DE TRABAJO 2023'!P16</f>
        <v>1</v>
      </c>
      <c r="I39" s="59"/>
      <c r="J39" s="61">
        <f>+'PLAN DE TRABAJO 2023'!T16</f>
        <v>1</v>
      </c>
      <c r="K39" s="59"/>
      <c r="L39" s="59">
        <f>+'PLAN DE TRABAJO 2023'!X16</f>
        <v>1</v>
      </c>
      <c r="M39" s="59"/>
      <c r="N39" s="59">
        <f>+'PLAN DE TRABAJO 2023'!AB16</f>
        <v>0</v>
      </c>
      <c r="O39" s="59"/>
      <c r="P39" s="59">
        <f>+'PLAN DE TRABAJO 2023'!AF16</f>
        <v>0</v>
      </c>
      <c r="Q39" s="201"/>
      <c r="R39" s="202"/>
      <c r="S39" s="206"/>
      <c r="T39" s="207"/>
      <c r="U39" s="207"/>
      <c r="V39" s="208"/>
      <c r="W39" s="210"/>
    </row>
    <row r="40" spans="1:23" ht="22.5" customHeight="1" x14ac:dyDescent="0.2">
      <c r="A40" s="213" t="s">
        <v>420</v>
      </c>
      <c r="B40" s="198" t="s">
        <v>421</v>
      </c>
      <c r="C40" s="198" t="s">
        <v>422</v>
      </c>
      <c r="D40" s="58" t="s">
        <v>385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1</v>
      </c>
      <c r="Q40" s="200">
        <v>1</v>
      </c>
      <c r="R40" s="200">
        <f>AVERAGE(Q40:Q41)</f>
        <v>1</v>
      </c>
      <c r="S40" s="203" t="s">
        <v>386</v>
      </c>
      <c r="T40" s="204"/>
      <c r="U40" s="204"/>
      <c r="V40" s="205"/>
      <c r="W40" s="209" t="s">
        <v>423</v>
      </c>
    </row>
    <row r="41" spans="1:23" ht="22.5" customHeight="1" x14ac:dyDescent="0.2">
      <c r="A41" s="214"/>
      <c r="B41" s="199"/>
      <c r="C41" s="199"/>
      <c r="D41" s="60" t="s">
        <v>387</v>
      </c>
      <c r="E41" s="59"/>
      <c r="F41" s="59"/>
      <c r="G41" s="59"/>
      <c r="H41" s="59"/>
      <c r="I41" s="61"/>
      <c r="J41" s="61"/>
      <c r="K41" s="61"/>
      <c r="L41" s="59"/>
      <c r="M41" s="61"/>
      <c r="N41" s="59"/>
      <c r="O41" s="59"/>
      <c r="P41" s="59">
        <v>1</v>
      </c>
      <c r="Q41" s="201"/>
      <c r="R41" s="202"/>
      <c r="S41" s="206"/>
      <c r="T41" s="207"/>
      <c r="U41" s="207"/>
      <c r="V41" s="208"/>
      <c r="W41" s="210"/>
    </row>
    <row r="42" spans="1:23" ht="19.5" customHeight="1" x14ac:dyDescent="0.2">
      <c r="A42" s="172" t="s">
        <v>424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218">
        <f>AVERAGE(R12:R41)</f>
        <v>0.88888888888888884</v>
      </c>
      <c r="R42" s="219"/>
      <c r="S42" s="220"/>
      <c r="T42" s="221"/>
      <c r="U42" s="221"/>
      <c r="V42" s="221"/>
      <c r="W42" s="222"/>
    </row>
    <row r="43" spans="1:23" s="62" customFormat="1" ht="32.25" customHeight="1" x14ac:dyDescent="0.2">
      <c r="A43" s="223" t="s">
        <v>425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5"/>
    </row>
    <row r="44" spans="1:23" ht="16.5" customHeight="1" x14ac:dyDescent="0.2">
      <c r="A44" s="181" t="s">
        <v>426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8"/>
    </row>
    <row r="45" spans="1:23" s="62" customFormat="1" ht="21" customHeight="1" x14ac:dyDescent="0.2">
      <c r="A45" s="189" t="s">
        <v>427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</row>
    <row r="46" spans="1:23" s="62" customFormat="1" ht="21" customHeight="1" x14ac:dyDescent="0.2">
      <c r="A46" s="196" t="s">
        <v>428</v>
      </c>
      <c r="B46" s="216" t="s">
        <v>429</v>
      </c>
      <c r="C46" s="181" t="s">
        <v>430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90" t="s">
        <v>431</v>
      </c>
      <c r="R46" s="194"/>
      <c r="S46" s="194"/>
      <c r="T46" s="194"/>
      <c r="U46" s="191"/>
      <c r="V46" s="190" t="s">
        <v>432</v>
      </c>
      <c r="W46" s="191"/>
    </row>
    <row r="47" spans="1:23" s="62" customFormat="1" ht="21" customHeight="1" x14ac:dyDescent="0.2">
      <c r="A47" s="215"/>
      <c r="B47" s="217"/>
      <c r="C47" s="172" t="s">
        <v>433</v>
      </c>
      <c r="D47" s="174"/>
      <c r="E47" s="56" t="str">
        <f t="shared" ref="E47:P47" si="0">E11</f>
        <v>Ene</v>
      </c>
      <c r="F47" s="56" t="str">
        <f t="shared" si="0"/>
        <v>Feb</v>
      </c>
      <c r="G47" s="56" t="str">
        <f t="shared" si="0"/>
        <v>Mar</v>
      </c>
      <c r="H47" s="56" t="str">
        <f t="shared" si="0"/>
        <v>Abr</v>
      </c>
      <c r="I47" s="56" t="str">
        <f t="shared" si="0"/>
        <v>May</v>
      </c>
      <c r="J47" s="56" t="str">
        <f t="shared" si="0"/>
        <v>Jun</v>
      </c>
      <c r="K47" s="56" t="str">
        <f t="shared" si="0"/>
        <v>Jul</v>
      </c>
      <c r="L47" s="56" t="str">
        <f t="shared" si="0"/>
        <v>Ago</v>
      </c>
      <c r="M47" s="56" t="str">
        <f t="shared" si="0"/>
        <v>Sep</v>
      </c>
      <c r="N47" s="56" t="str">
        <f t="shared" si="0"/>
        <v>Oct</v>
      </c>
      <c r="O47" s="56" t="str">
        <f t="shared" si="0"/>
        <v>Nov</v>
      </c>
      <c r="P47" s="63" t="str">
        <f t="shared" si="0"/>
        <v>Dic</v>
      </c>
      <c r="Q47" s="192"/>
      <c r="R47" s="195"/>
      <c r="S47" s="195"/>
      <c r="T47" s="195"/>
      <c r="U47" s="193"/>
      <c r="V47" s="192"/>
      <c r="W47" s="193"/>
    </row>
    <row r="48" spans="1:23" s="62" customFormat="1" ht="37.9" customHeight="1" x14ac:dyDescent="0.2">
      <c r="A48" s="226" t="s">
        <v>434</v>
      </c>
      <c r="B48" s="150" t="s">
        <v>435</v>
      </c>
      <c r="C48" s="157" t="s">
        <v>436</v>
      </c>
      <c r="D48" s="159"/>
      <c r="E48" s="64">
        <f t="shared" ref="E48:P48" si="1">+SUM(E13,E15,E17,E19,E21,E23,E25,E27,E29,E31,E33,E35,E37,E39,E41)</f>
        <v>0</v>
      </c>
      <c r="F48" s="64">
        <f t="shared" si="1"/>
        <v>3</v>
      </c>
      <c r="G48" s="64">
        <f t="shared" si="1"/>
        <v>1</v>
      </c>
      <c r="H48" s="64">
        <f t="shared" si="1"/>
        <v>3</v>
      </c>
      <c r="I48" s="64">
        <f t="shared" si="1"/>
        <v>2</v>
      </c>
      <c r="J48" s="64">
        <f t="shared" si="1"/>
        <v>4</v>
      </c>
      <c r="K48" s="64">
        <f t="shared" si="1"/>
        <v>0</v>
      </c>
      <c r="L48" s="64">
        <f t="shared" si="1"/>
        <v>2</v>
      </c>
      <c r="M48" s="64">
        <f t="shared" si="1"/>
        <v>2</v>
      </c>
      <c r="N48" s="64">
        <f t="shared" si="1"/>
        <v>0</v>
      </c>
      <c r="O48" s="64">
        <f t="shared" si="1"/>
        <v>0</v>
      </c>
      <c r="P48" s="64">
        <f t="shared" si="1"/>
        <v>1</v>
      </c>
      <c r="Q48" s="227">
        <f>SUM(E48:P48)</f>
        <v>18</v>
      </c>
      <c r="R48" s="228"/>
      <c r="S48" s="228"/>
      <c r="T48" s="228"/>
      <c r="U48" s="229"/>
      <c r="V48" s="230">
        <v>1</v>
      </c>
      <c r="W48" s="231"/>
    </row>
    <row r="49" spans="1:23" s="62" customFormat="1" ht="36.6" customHeight="1" x14ac:dyDescent="0.2">
      <c r="A49" s="226"/>
      <c r="B49" s="150"/>
      <c r="C49" s="157" t="s">
        <v>437</v>
      </c>
      <c r="D49" s="159"/>
      <c r="E49" s="64">
        <f t="shared" ref="E49:P49" si="2">SUM(E12,E14,E16,E18,E20,E22,E24,E26,E28,E30,E32,E34,E36,E38,E40,)</f>
        <v>0</v>
      </c>
      <c r="F49" s="64">
        <f t="shared" si="2"/>
        <v>3</v>
      </c>
      <c r="G49" s="64">
        <f t="shared" si="2"/>
        <v>1</v>
      </c>
      <c r="H49" s="64">
        <f t="shared" si="2"/>
        <v>3</v>
      </c>
      <c r="I49" s="64">
        <f t="shared" si="2"/>
        <v>4</v>
      </c>
      <c r="J49" s="64">
        <f t="shared" si="2"/>
        <v>4</v>
      </c>
      <c r="K49" s="64">
        <f t="shared" si="2"/>
        <v>0</v>
      </c>
      <c r="L49" s="64">
        <f t="shared" si="2"/>
        <v>2</v>
      </c>
      <c r="M49" s="64">
        <f t="shared" si="2"/>
        <v>2</v>
      </c>
      <c r="N49" s="64">
        <f t="shared" si="2"/>
        <v>2</v>
      </c>
      <c r="O49" s="64">
        <f t="shared" si="2"/>
        <v>3</v>
      </c>
      <c r="P49" s="64">
        <f t="shared" si="2"/>
        <v>2</v>
      </c>
      <c r="Q49" s="227">
        <f>SUM(E49:P49)</f>
        <v>26</v>
      </c>
      <c r="R49" s="236"/>
      <c r="S49" s="236"/>
      <c r="T49" s="236"/>
      <c r="U49" s="237"/>
      <c r="V49" s="232"/>
      <c r="W49" s="233"/>
    </row>
    <row r="50" spans="1:23" s="62" customFormat="1" ht="21" customHeight="1" x14ac:dyDescent="0.2">
      <c r="A50" s="226"/>
      <c r="B50" s="150"/>
      <c r="C50" s="157" t="s">
        <v>438</v>
      </c>
      <c r="D50" s="159"/>
      <c r="E50" s="65">
        <f>IFERROR(E48/E49, 0%)</f>
        <v>0</v>
      </c>
      <c r="F50" s="65">
        <f t="shared" ref="F50:P50" si="3">IFERROR(F48/F49, 0%)</f>
        <v>1</v>
      </c>
      <c r="G50" s="65">
        <f t="shared" si="3"/>
        <v>1</v>
      </c>
      <c r="H50" s="65">
        <f t="shared" si="3"/>
        <v>1</v>
      </c>
      <c r="I50" s="65">
        <f t="shared" si="3"/>
        <v>0.5</v>
      </c>
      <c r="J50" s="65">
        <f t="shared" si="3"/>
        <v>1</v>
      </c>
      <c r="K50" s="65">
        <f t="shared" si="3"/>
        <v>0</v>
      </c>
      <c r="L50" s="65">
        <f t="shared" si="3"/>
        <v>1</v>
      </c>
      <c r="M50" s="65">
        <f t="shared" si="3"/>
        <v>1</v>
      </c>
      <c r="N50" s="65">
        <f t="shared" si="3"/>
        <v>0</v>
      </c>
      <c r="O50" s="65">
        <f t="shared" si="3"/>
        <v>0</v>
      </c>
      <c r="P50" s="65">
        <f t="shared" si="3"/>
        <v>0.5</v>
      </c>
      <c r="Q50" s="238">
        <f>Q48/Q49</f>
        <v>0.69230769230769229</v>
      </c>
      <c r="R50" s="239"/>
      <c r="S50" s="239"/>
      <c r="T50" s="239"/>
      <c r="U50" s="240"/>
      <c r="V50" s="234"/>
      <c r="W50" s="235"/>
    </row>
    <row r="51" spans="1:23" s="62" customFormat="1" ht="13.5" customHeight="1" x14ac:dyDescent="0.2">
      <c r="A51" s="66"/>
      <c r="B51" s="67"/>
      <c r="C51" s="68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0"/>
      <c r="S51" s="69"/>
      <c r="T51" s="70"/>
      <c r="U51" s="70"/>
      <c r="V51" s="71"/>
      <c r="W51" s="71"/>
    </row>
    <row r="52" spans="1:23" s="62" customFormat="1" ht="45.75" customHeight="1" x14ac:dyDescent="0.2">
      <c r="A52" s="66"/>
      <c r="B52" s="67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70"/>
      <c r="S52" s="69"/>
      <c r="T52" s="70"/>
      <c r="U52" s="70"/>
      <c r="V52" s="71"/>
      <c r="W52" s="71"/>
    </row>
    <row r="53" spans="1:23" s="62" customFormat="1" ht="45.75" customHeight="1" x14ac:dyDescent="0.2">
      <c r="A53" s="66"/>
      <c r="B53" s="67"/>
      <c r="C53" s="68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0"/>
      <c r="S53" s="69"/>
      <c r="T53" s="70"/>
      <c r="U53" s="70"/>
      <c r="V53" s="71"/>
      <c r="W53" s="71"/>
    </row>
    <row r="54" spans="1:23" s="62" customFormat="1" ht="45.75" customHeight="1" x14ac:dyDescent="0.2">
      <c r="A54" s="66"/>
      <c r="B54" s="67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70"/>
      <c r="S54" s="69"/>
      <c r="T54" s="70"/>
      <c r="U54" s="70"/>
      <c r="V54" s="71"/>
      <c r="W54" s="71"/>
    </row>
    <row r="55" spans="1:23" s="62" customFormat="1" ht="21" customHeight="1" x14ac:dyDescent="0.2">
      <c r="A55" s="66"/>
      <c r="B55" s="67"/>
      <c r="C55" s="6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69"/>
      <c r="T55" s="70"/>
      <c r="U55" s="70"/>
      <c r="V55" s="71"/>
      <c r="W55" s="71"/>
    </row>
    <row r="56" spans="1:23" x14ac:dyDescent="0.2">
      <c r="A56" s="181" t="s">
        <v>439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8"/>
    </row>
    <row r="57" spans="1:23" ht="20.25" customHeight="1" x14ac:dyDescent="0.2">
      <c r="A57" s="56" t="s">
        <v>440</v>
      </c>
      <c r="B57" s="148" t="s">
        <v>441</v>
      </c>
      <c r="C57" s="148"/>
      <c r="D57" s="148"/>
      <c r="E57" s="148"/>
      <c r="F57" s="148"/>
      <c r="G57" s="148"/>
      <c r="H57" s="148" t="s">
        <v>442</v>
      </c>
      <c r="I57" s="148"/>
      <c r="J57" s="148"/>
      <c r="K57" s="148"/>
      <c r="L57" s="148"/>
      <c r="M57" s="148"/>
      <c r="N57" s="148"/>
      <c r="O57" s="148"/>
      <c r="P57" s="148"/>
      <c r="Q57" s="172" t="s">
        <v>443</v>
      </c>
      <c r="R57" s="174"/>
      <c r="S57" s="55"/>
      <c r="T57" s="172" t="s">
        <v>443</v>
      </c>
      <c r="U57" s="174"/>
      <c r="V57" s="148" t="s">
        <v>444</v>
      </c>
      <c r="W57" s="148"/>
    </row>
    <row r="58" spans="1:23" s="74" customFormat="1" ht="21.95" customHeight="1" x14ac:dyDescent="0.2">
      <c r="A58" s="72" t="s">
        <v>445</v>
      </c>
      <c r="B58" s="241"/>
      <c r="C58" s="241"/>
      <c r="D58" s="241"/>
      <c r="E58" s="241"/>
      <c r="F58" s="241"/>
      <c r="G58" s="241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44"/>
      <c r="S58" s="73"/>
      <c r="T58" s="243"/>
      <c r="U58" s="244"/>
      <c r="V58" s="245"/>
      <c r="W58" s="245"/>
    </row>
    <row r="59" spans="1:23" ht="21.95" customHeight="1" x14ac:dyDescent="0.2">
      <c r="A59" s="72" t="s">
        <v>446</v>
      </c>
      <c r="B59" s="241"/>
      <c r="C59" s="241"/>
      <c r="D59" s="241"/>
      <c r="E59" s="241"/>
      <c r="F59" s="241"/>
      <c r="G59" s="241"/>
      <c r="H59" s="242"/>
      <c r="I59" s="242"/>
      <c r="J59" s="242"/>
      <c r="K59" s="242"/>
      <c r="L59" s="242"/>
      <c r="M59" s="242"/>
      <c r="N59" s="242"/>
      <c r="O59" s="242"/>
      <c r="P59" s="242"/>
      <c r="Q59" s="243"/>
      <c r="R59" s="244"/>
      <c r="S59" s="73"/>
      <c r="T59" s="243"/>
      <c r="U59" s="244"/>
      <c r="V59" s="245"/>
      <c r="W59" s="245"/>
    </row>
    <row r="60" spans="1:23" ht="21.95" customHeight="1" x14ac:dyDescent="0.2">
      <c r="A60" s="72" t="s">
        <v>447</v>
      </c>
      <c r="B60" s="241"/>
      <c r="C60" s="241"/>
      <c r="D60" s="241"/>
      <c r="E60" s="241"/>
      <c r="F60" s="241"/>
      <c r="G60" s="241"/>
      <c r="H60" s="242"/>
      <c r="I60" s="242"/>
      <c r="J60" s="242"/>
      <c r="K60" s="242"/>
      <c r="L60" s="242"/>
      <c r="M60" s="242"/>
      <c r="N60" s="242"/>
      <c r="O60" s="242"/>
      <c r="P60" s="242"/>
      <c r="Q60" s="246"/>
      <c r="R60" s="247"/>
      <c r="S60" s="75"/>
      <c r="T60" s="246"/>
      <c r="U60" s="247"/>
      <c r="V60" s="248"/>
      <c r="W60" s="248"/>
    </row>
    <row r="61" spans="1:23" ht="21.95" customHeight="1" x14ac:dyDescent="0.2">
      <c r="A61" s="76" t="s">
        <v>448</v>
      </c>
      <c r="B61" s="241"/>
      <c r="C61" s="241"/>
      <c r="D61" s="241"/>
      <c r="E61" s="241"/>
      <c r="F61" s="241"/>
      <c r="G61" s="241"/>
      <c r="H61" s="242"/>
      <c r="I61" s="242"/>
      <c r="J61" s="242"/>
      <c r="K61" s="242"/>
      <c r="L61" s="242"/>
      <c r="M61" s="242"/>
      <c r="N61" s="242"/>
      <c r="O61" s="242"/>
      <c r="P61" s="242"/>
      <c r="Q61" s="246"/>
      <c r="R61" s="247"/>
      <c r="S61" s="75"/>
      <c r="T61" s="246"/>
      <c r="U61" s="247"/>
      <c r="V61" s="248"/>
      <c r="W61" s="248"/>
    </row>
  </sheetData>
  <autoFilter ref="A11:W50">
    <filterColumn colId="2" showButton="0"/>
    <filterColumn colId="16" showButton="0"/>
    <filterColumn colId="18" showButton="0"/>
    <filterColumn colId="19" showButton="0"/>
    <filterColumn colId="20" showButton="0"/>
  </autoFilter>
  <mergeCells count="153">
    <mergeCell ref="B60:G60"/>
    <mergeCell ref="H60:P60"/>
    <mergeCell ref="Q60:R60"/>
    <mergeCell ref="T60:U60"/>
    <mergeCell ref="V60:W60"/>
    <mergeCell ref="B61:G61"/>
    <mergeCell ref="H61:P61"/>
    <mergeCell ref="Q61:R61"/>
    <mergeCell ref="T61:U61"/>
    <mergeCell ref="V61:W61"/>
    <mergeCell ref="B58:G58"/>
    <mergeCell ref="H58:P58"/>
    <mergeCell ref="Q58:R58"/>
    <mergeCell ref="T58:U58"/>
    <mergeCell ref="V58:W58"/>
    <mergeCell ref="B59:G59"/>
    <mergeCell ref="H59:P59"/>
    <mergeCell ref="Q59:R59"/>
    <mergeCell ref="T59:U59"/>
    <mergeCell ref="V59:W59"/>
    <mergeCell ref="A56:W56"/>
    <mergeCell ref="B57:G57"/>
    <mergeCell ref="H57:P57"/>
    <mergeCell ref="Q57:R57"/>
    <mergeCell ref="T57:U57"/>
    <mergeCell ref="V57:W57"/>
    <mergeCell ref="A48:A50"/>
    <mergeCell ref="B48:B50"/>
    <mergeCell ref="C48:D48"/>
    <mergeCell ref="Q48:U48"/>
    <mergeCell ref="V48:W50"/>
    <mergeCell ref="C49:D49"/>
    <mergeCell ref="Q49:U49"/>
    <mergeCell ref="C50:D50"/>
    <mergeCell ref="Q50:U50"/>
    <mergeCell ref="A46:A47"/>
    <mergeCell ref="B46:B47"/>
    <mergeCell ref="C46:P46"/>
    <mergeCell ref="Q46:U47"/>
    <mergeCell ref="V46:W47"/>
    <mergeCell ref="C47:D47"/>
    <mergeCell ref="A42:P42"/>
    <mergeCell ref="Q42:R42"/>
    <mergeCell ref="S42:W42"/>
    <mergeCell ref="A43:W43"/>
    <mergeCell ref="A44:W44"/>
    <mergeCell ref="A45:W45"/>
    <mergeCell ref="A38:A39"/>
    <mergeCell ref="B38:B39"/>
    <mergeCell ref="C38:C39"/>
    <mergeCell ref="Q38:Q39"/>
    <mergeCell ref="R38:R39"/>
    <mergeCell ref="A20:A37"/>
    <mergeCell ref="S38:V39"/>
    <mergeCell ref="W38:W39"/>
    <mergeCell ref="A40:A41"/>
    <mergeCell ref="B40:B41"/>
    <mergeCell ref="C40:C41"/>
    <mergeCell ref="Q40:Q41"/>
    <mergeCell ref="R40:R41"/>
    <mergeCell ref="S40:V41"/>
    <mergeCell ref="W40:W41"/>
    <mergeCell ref="B34:B35"/>
    <mergeCell ref="C34:C35"/>
    <mergeCell ref="Q34:Q35"/>
    <mergeCell ref="S34:V35"/>
    <mergeCell ref="W34:W35"/>
    <mergeCell ref="B36:B37"/>
    <mergeCell ref="C36:C37"/>
    <mergeCell ref="Q36:Q37"/>
    <mergeCell ref="S36:V37"/>
    <mergeCell ref="W36:W37"/>
    <mergeCell ref="S28:V29"/>
    <mergeCell ref="W28:W29"/>
    <mergeCell ref="B30:B31"/>
    <mergeCell ref="C30:C31"/>
    <mergeCell ref="Q30:Q31"/>
    <mergeCell ref="S30:V31"/>
    <mergeCell ref="W30:W31"/>
    <mergeCell ref="B32:B33"/>
    <mergeCell ref="C32:C33"/>
    <mergeCell ref="Q32:Q33"/>
    <mergeCell ref="S32:V33"/>
    <mergeCell ref="W32:W33"/>
    <mergeCell ref="W24:W25"/>
    <mergeCell ref="B26:B27"/>
    <mergeCell ref="C26:C27"/>
    <mergeCell ref="Q26:Q27"/>
    <mergeCell ref="S26:V27"/>
    <mergeCell ref="W26:W27"/>
    <mergeCell ref="W20:W21"/>
    <mergeCell ref="B22:B23"/>
    <mergeCell ref="C22:C23"/>
    <mergeCell ref="Q22:Q23"/>
    <mergeCell ref="S22:V23"/>
    <mergeCell ref="W22:W23"/>
    <mergeCell ref="B20:B21"/>
    <mergeCell ref="C20:C21"/>
    <mergeCell ref="Q20:Q21"/>
    <mergeCell ref="R20:R37"/>
    <mergeCell ref="S20:V21"/>
    <mergeCell ref="B24:B25"/>
    <mergeCell ref="C24:C25"/>
    <mergeCell ref="Q24:Q25"/>
    <mergeCell ref="S24:V25"/>
    <mergeCell ref="B28:B29"/>
    <mergeCell ref="C28:C29"/>
    <mergeCell ref="Q28:Q29"/>
    <mergeCell ref="W16:W17"/>
    <mergeCell ref="B18:B19"/>
    <mergeCell ref="C18:C19"/>
    <mergeCell ref="Q18:Q19"/>
    <mergeCell ref="S18:V19"/>
    <mergeCell ref="W18:W19"/>
    <mergeCell ref="W12:W13"/>
    <mergeCell ref="B14:B15"/>
    <mergeCell ref="C14:C15"/>
    <mergeCell ref="Q14:Q15"/>
    <mergeCell ref="S14:V15"/>
    <mergeCell ref="W14:W15"/>
    <mergeCell ref="A12:A19"/>
    <mergeCell ref="B12:B13"/>
    <mergeCell ref="C12:C13"/>
    <mergeCell ref="Q12:Q13"/>
    <mergeCell ref="R12:R19"/>
    <mergeCell ref="S12:V13"/>
    <mergeCell ref="B16:B17"/>
    <mergeCell ref="C16:C17"/>
    <mergeCell ref="Q16:Q17"/>
    <mergeCell ref="S16:V17"/>
    <mergeCell ref="A8:W8"/>
    <mergeCell ref="A9:W9"/>
    <mergeCell ref="A10:A11"/>
    <mergeCell ref="B10:B11"/>
    <mergeCell ref="C10:D11"/>
    <mergeCell ref="E10:P10"/>
    <mergeCell ref="Q10:R11"/>
    <mergeCell ref="S10:V11"/>
    <mergeCell ref="W10:W11"/>
    <mergeCell ref="A6:C6"/>
    <mergeCell ref="D6:I6"/>
    <mergeCell ref="J6:T6"/>
    <mergeCell ref="U6:W6"/>
    <mergeCell ref="A7:C7"/>
    <mergeCell ref="D7:I7"/>
    <mergeCell ref="J7:T7"/>
    <mergeCell ref="U7:W7"/>
    <mergeCell ref="A1:C2"/>
    <mergeCell ref="D1:W2"/>
    <mergeCell ref="A3:C3"/>
    <mergeCell ref="D3:W3"/>
    <mergeCell ref="A4:W4"/>
    <mergeCell ref="A5:W5"/>
  </mergeCells>
  <conditionalFormatting sqref="E12:P12">
    <cfRule type="cellIs" dxfId="32" priority="12" operator="between">
      <formula>1</formula>
      <formula>1</formula>
    </cfRule>
  </conditionalFormatting>
  <conditionalFormatting sqref="E16:P16">
    <cfRule type="cellIs" dxfId="31" priority="11" operator="between">
      <formula>1</formula>
      <formula>1</formula>
    </cfRule>
  </conditionalFormatting>
  <conditionalFormatting sqref="E18:P18">
    <cfRule type="cellIs" dxfId="30" priority="10" operator="between">
      <formula>1</formula>
      <formula>1</formula>
    </cfRule>
  </conditionalFormatting>
  <conditionalFormatting sqref="E20:P20">
    <cfRule type="cellIs" dxfId="29" priority="9" operator="between">
      <formula>1</formula>
      <formula>1</formula>
    </cfRule>
  </conditionalFormatting>
  <conditionalFormatting sqref="E24:P24">
    <cfRule type="cellIs" dxfId="28" priority="8" operator="between">
      <formula>1</formula>
      <formula>1</formula>
    </cfRule>
  </conditionalFormatting>
  <conditionalFormatting sqref="E26:P26">
    <cfRule type="cellIs" dxfId="27" priority="7" operator="between">
      <formula>1</formula>
      <formula>1</formula>
    </cfRule>
  </conditionalFormatting>
  <conditionalFormatting sqref="E30:P30">
    <cfRule type="cellIs" dxfId="26" priority="6" operator="between">
      <formula>1</formula>
      <formula>1</formula>
    </cfRule>
  </conditionalFormatting>
  <conditionalFormatting sqref="E32:P32">
    <cfRule type="cellIs" dxfId="25" priority="5" operator="between">
      <formula>1</formula>
      <formula>1</formula>
    </cfRule>
  </conditionalFormatting>
  <conditionalFormatting sqref="E34:P34">
    <cfRule type="cellIs" dxfId="24" priority="4" operator="between">
      <formula>1</formula>
      <formula>1</formula>
    </cfRule>
  </conditionalFormatting>
  <conditionalFormatting sqref="E36:P36">
    <cfRule type="cellIs" dxfId="23" priority="3" operator="between">
      <formula>1</formula>
      <formula>1</formula>
    </cfRule>
  </conditionalFormatting>
  <conditionalFormatting sqref="E38:P38">
    <cfRule type="cellIs" dxfId="22" priority="2" operator="between">
      <formula>1</formula>
      <formula>1</formula>
    </cfRule>
  </conditionalFormatting>
  <conditionalFormatting sqref="E40:P40">
    <cfRule type="cellIs" dxfId="21" priority="1" operator="between">
      <formula>1</formula>
      <formula>1</formula>
    </cfRule>
  </conditionalFormatting>
  <conditionalFormatting sqref="R12">
    <cfRule type="cellIs" dxfId="20" priority="32" stopIfTrue="1" operator="between">
      <formula>0.69</formula>
      <formula>0.45</formula>
    </cfRule>
    <cfRule type="cellIs" dxfId="19" priority="33" stopIfTrue="1" operator="greaterThan">
      <formula>0.7</formula>
    </cfRule>
    <cfRule type="cellIs" dxfId="18" priority="31" stopIfTrue="1" operator="between">
      <formula>0</formula>
      <formula>0.44</formula>
    </cfRule>
  </conditionalFormatting>
  <conditionalFormatting sqref="R20">
    <cfRule type="cellIs" dxfId="17" priority="25" stopIfTrue="1" operator="between">
      <formula>0</formula>
      <formula>0.44</formula>
    </cfRule>
    <cfRule type="cellIs" dxfId="16" priority="26" stopIfTrue="1" operator="between">
      <formula>0.69</formula>
      <formula>0.45</formula>
    </cfRule>
    <cfRule type="cellIs" dxfId="15" priority="27" stopIfTrue="1" operator="greaterThan">
      <formula>0.7</formula>
    </cfRule>
    <cfRule type="cellIs" dxfId="14" priority="28" stopIfTrue="1" operator="between">
      <formula>0</formula>
      <formula>0.44</formula>
    </cfRule>
    <cfRule type="cellIs" dxfId="13" priority="29" stopIfTrue="1" operator="between">
      <formula>0.69</formula>
      <formula>0.45</formula>
    </cfRule>
    <cfRule type="cellIs" dxfId="12" priority="30" stopIfTrue="1" operator="greaterThan">
      <formula>0.7</formula>
    </cfRule>
  </conditionalFormatting>
  <conditionalFormatting sqref="R38">
    <cfRule type="cellIs" dxfId="11" priority="20" stopIfTrue="1" operator="between">
      <formula>0.69</formula>
      <formula>0.45</formula>
    </cfRule>
    <cfRule type="cellIs" dxfId="10" priority="21" stopIfTrue="1" operator="greaterThan">
      <formula>0.7</formula>
    </cfRule>
    <cfRule type="cellIs" dxfId="9" priority="22" stopIfTrue="1" operator="between">
      <formula>0</formula>
      <formula>0.44</formula>
    </cfRule>
    <cfRule type="cellIs" dxfId="8" priority="23" stopIfTrue="1" operator="between">
      <formula>0.69</formula>
      <formula>0.45</formula>
    </cfRule>
    <cfRule type="cellIs" dxfId="7" priority="24" stopIfTrue="1" operator="greaterThan">
      <formula>0.7</formula>
    </cfRule>
    <cfRule type="cellIs" dxfId="6" priority="19" stopIfTrue="1" operator="between">
      <formula>0</formula>
      <formula>0.44</formula>
    </cfRule>
  </conditionalFormatting>
  <conditionalFormatting sqref="R40">
    <cfRule type="cellIs" dxfId="5" priority="13" stopIfTrue="1" operator="between">
      <formula>0</formula>
      <formula>0.44</formula>
    </cfRule>
    <cfRule type="cellIs" dxfId="4" priority="14" stopIfTrue="1" operator="between">
      <formula>0.69</formula>
      <formula>0.45</formula>
    </cfRule>
    <cfRule type="cellIs" dxfId="3" priority="15" stopIfTrue="1" operator="greaterThan">
      <formula>0.7</formula>
    </cfRule>
    <cfRule type="cellIs" dxfId="2" priority="16" stopIfTrue="1" operator="between">
      <formula>0</formula>
      <formula>0.44</formula>
    </cfRule>
    <cfRule type="cellIs" dxfId="1" priority="18" stopIfTrue="1" operator="greaterThan">
      <formula>0.7</formula>
    </cfRule>
    <cfRule type="cellIs" dxfId="0" priority="17" stopIfTrue="1" operator="between">
      <formula>0.69</formula>
      <formula>0.45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TRABAJO 2023</vt:lpstr>
      <vt:lpstr>PLAN CAPACITACIÓN</vt:lpstr>
      <vt:lpstr>PLAN DE MEJORAMIENTO</vt:lpstr>
      <vt:lpstr>'PLAN CAPACITACIÓN'!Área_de_impresión</vt:lpstr>
      <vt:lpstr>'PLAN DE TRABAJO 2023'!Área_de_impresión</vt:lpstr>
      <vt:lpstr>'PLAN CAPACITACIÓN'!Títulos_a_imprimir</vt:lpstr>
      <vt:lpstr>'PLAN DE TRABAJO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Carolina Villamizar Arteaga</cp:lastModifiedBy>
  <cp:revision/>
  <dcterms:created xsi:type="dcterms:W3CDTF">2009-11-19T19:26:04Z</dcterms:created>
  <dcterms:modified xsi:type="dcterms:W3CDTF">2024-01-05T17:32:36Z</dcterms:modified>
  <cp:category/>
  <cp:contentStatus/>
</cp:coreProperties>
</file>