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alcaldiabogota-my.sharepoint.com/personal/lfsuarez_alcaldiabogota_gov_co/Documents/00 LUISA PIGA/PLAN DE ACCIÓN PIGA 2024/"/>
    </mc:Choice>
  </mc:AlternateContent>
  <xr:revisionPtr revIDLastSave="36" documentId="11_2D93747EAFCD925DB3BE9576873DBFA09C5D9A02" xr6:coauthVersionLast="47" xr6:coauthVersionMax="47" xr10:uidLastSave="{24524411-1E95-4BC2-887B-956EFEF68BAA}"/>
  <bookViews>
    <workbookView xWindow="-120" yWindow="-120" windowWidth="20730" windowHeight="11160" firstSheet="1" activeTab="1" xr2:uid="{00000000-000D-0000-FFFF-FFFF00000000}"/>
  </bookViews>
  <sheets>
    <sheet name="Cronograma" sheetId="1" state="hidden" r:id="rId1"/>
    <sheet name="Seguimiento_PIGA" sheetId="5" r:id="rId2"/>
  </sheets>
  <definedNames>
    <definedName name="_xlnm._FilterDatabase" localSheetId="1" hidden="1">Seguimiento_PIGA!$A$10:$AQ$10</definedName>
    <definedName name="_xlnm.Print_Area" localSheetId="1">Seguimiento_PIGA!$A$1:$W$63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5" l="1"/>
  <c r="T43" i="5"/>
  <c r="T23" i="5"/>
  <c r="D36" i="5" l="1"/>
  <c r="T34" i="5" s="1"/>
  <c r="F24" i="5"/>
  <c r="D17" i="5" l="1"/>
  <c r="T17" i="5" s="1"/>
  <c r="D12" i="5"/>
  <c r="F12" i="5" s="1"/>
  <c r="R44" i="5"/>
  <c r="R45" i="5"/>
  <c r="R46" i="5"/>
  <c r="R47" i="5"/>
  <c r="R48" i="5"/>
  <c r="R49" i="5"/>
  <c r="R50" i="5"/>
  <c r="R51" i="5"/>
  <c r="R52" i="5"/>
  <c r="R53" i="5"/>
  <c r="R35" i="5"/>
  <c r="R36" i="5"/>
  <c r="R37" i="5"/>
  <c r="R38" i="5"/>
  <c r="R39" i="5"/>
  <c r="R40" i="5"/>
  <c r="R41" i="5"/>
  <c r="R32" i="5"/>
  <c r="R24" i="5"/>
  <c r="R25" i="5"/>
  <c r="R26" i="5"/>
  <c r="R27" i="5"/>
  <c r="R28" i="5"/>
  <c r="R29" i="5"/>
  <c r="R30" i="5"/>
  <c r="R31" i="5"/>
  <c r="R18" i="5"/>
  <c r="R19" i="5"/>
  <c r="R20" i="5"/>
  <c r="R21" i="5"/>
  <c r="R13" i="5"/>
  <c r="R14" i="5"/>
  <c r="R15" i="5"/>
  <c r="R12" i="5"/>
  <c r="R17" i="5"/>
  <c r="N44" i="5"/>
  <c r="N45" i="5"/>
  <c r="N46" i="5"/>
  <c r="N47" i="5"/>
  <c r="N48" i="5"/>
  <c r="N49" i="5"/>
  <c r="N50" i="5"/>
  <c r="N51" i="5"/>
  <c r="N52" i="5"/>
  <c r="N53" i="5"/>
  <c r="N35" i="5"/>
  <c r="N36" i="5"/>
  <c r="N37" i="5"/>
  <c r="N38" i="5"/>
  <c r="N39" i="5"/>
  <c r="N40" i="5"/>
  <c r="N41" i="5"/>
  <c r="N24" i="5"/>
  <c r="N25" i="5"/>
  <c r="N26" i="5"/>
  <c r="N27" i="5"/>
  <c r="N28" i="5"/>
  <c r="N29" i="5"/>
  <c r="N30" i="5"/>
  <c r="N31" i="5"/>
  <c r="N32" i="5"/>
  <c r="N18" i="5"/>
  <c r="N19" i="5"/>
  <c r="N20" i="5"/>
  <c r="N21" i="5"/>
  <c r="N13" i="5"/>
  <c r="N14" i="5"/>
  <c r="N15" i="5"/>
  <c r="N12" i="5"/>
  <c r="N17" i="5"/>
  <c r="J44" i="5"/>
  <c r="J45" i="5"/>
  <c r="J46" i="5"/>
  <c r="J47" i="5"/>
  <c r="J48" i="5"/>
  <c r="J49" i="5"/>
  <c r="J50" i="5"/>
  <c r="J51" i="5"/>
  <c r="J52" i="5"/>
  <c r="J53" i="5"/>
  <c r="J34" i="5"/>
  <c r="J35" i="5"/>
  <c r="J24" i="5"/>
  <c r="J25" i="5"/>
  <c r="J26" i="5"/>
  <c r="J27" i="5"/>
  <c r="J28" i="5"/>
  <c r="J29" i="5"/>
  <c r="J30" i="5"/>
  <c r="J31" i="5"/>
  <c r="J32" i="5"/>
  <c r="J13" i="5"/>
  <c r="J14" i="5"/>
  <c r="J15" i="5"/>
  <c r="J12" i="5"/>
  <c r="J17" i="5"/>
  <c r="F48" i="5"/>
  <c r="F49" i="5"/>
  <c r="F50" i="5"/>
  <c r="F51" i="5"/>
  <c r="F52" i="5"/>
  <c r="F53" i="5"/>
  <c r="F43" i="5"/>
  <c r="F44" i="5"/>
  <c r="F45" i="5"/>
  <c r="F46" i="5"/>
  <c r="F35" i="5"/>
  <c r="F36" i="5"/>
  <c r="F37" i="5"/>
  <c r="F38" i="5"/>
  <c r="F39" i="5"/>
  <c r="F40" i="5"/>
  <c r="F41" i="5"/>
  <c r="F25" i="5"/>
  <c r="F26" i="5"/>
  <c r="F27" i="5"/>
  <c r="F28" i="5"/>
  <c r="F29" i="5"/>
  <c r="F30" i="5"/>
  <c r="F31" i="5"/>
  <c r="F32" i="5"/>
  <c r="F18" i="5"/>
  <c r="F19" i="5"/>
  <c r="F20" i="5"/>
  <c r="F21" i="5"/>
  <c r="F13" i="5"/>
  <c r="F14" i="5"/>
  <c r="F15" i="5"/>
  <c r="U13" i="5"/>
  <c r="U12" i="5"/>
  <c r="C62" i="5"/>
  <c r="C61" i="5"/>
  <c r="C59" i="5"/>
  <c r="C60" i="5"/>
  <c r="U31" i="5"/>
  <c r="V31" i="5"/>
  <c r="U32" i="5"/>
  <c r="V32" i="5"/>
  <c r="W32" i="5" s="1"/>
  <c r="J20" i="5"/>
  <c r="U20" i="5"/>
  <c r="V20" i="5"/>
  <c r="J21" i="5"/>
  <c r="U21" i="5"/>
  <c r="V21" i="5"/>
  <c r="U15" i="5"/>
  <c r="V15" i="5"/>
  <c r="W15" i="5" s="1"/>
  <c r="D63" i="5"/>
  <c r="W20" i="5" l="1"/>
  <c r="F17" i="5"/>
  <c r="C58" i="5"/>
  <c r="T12" i="5"/>
  <c r="T54" i="5" s="1"/>
  <c r="W31" i="5"/>
  <c r="W21" i="5"/>
  <c r="C63" i="5"/>
  <c r="J38" i="5" l="1"/>
  <c r="J37" i="5"/>
  <c r="J36" i="5"/>
  <c r="V53" i="5"/>
  <c r="U53" i="5"/>
  <c r="V52" i="5"/>
  <c r="U52" i="5"/>
  <c r="V51" i="5"/>
  <c r="U51" i="5"/>
  <c r="V50" i="5"/>
  <c r="U50" i="5"/>
  <c r="V49" i="5"/>
  <c r="U49" i="5"/>
  <c r="V48" i="5"/>
  <c r="U48" i="5"/>
  <c r="V47" i="5"/>
  <c r="U47" i="5"/>
  <c r="V46" i="5"/>
  <c r="U46" i="5"/>
  <c r="V45" i="5"/>
  <c r="U45" i="5"/>
  <c r="V44" i="5"/>
  <c r="U44" i="5"/>
  <c r="V41" i="5"/>
  <c r="U41" i="5"/>
  <c r="V40" i="5"/>
  <c r="U40" i="5"/>
  <c r="V39" i="5"/>
  <c r="U39" i="5"/>
  <c r="V38" i="5"/>
  <c r="U38" i="5"/>
  <c r="V37" i="5"/>
  <c r="U37" i="5"/>
  <c r="V36" i="5"/>
  <c r="U36" i="5"/>
  <c r="V35" i="5"/>
  <c r="U35" i="5"/>
  <c r="V30" i="5"/>
  <c r="U30" i="5"/>
  <c r="V29" i="5"/>
  <c r="U29" i="5"/>
  <c r="V28" i="5"/>
  <c r="U28" i="5"/>
  <c r="V27" i="5"/>
  <c r="U27" i="5"/>
  <c r="V26" i="5"/>
  <c r="U26" i="5"/>
  <c r="V25" i="5"/>
  <c r="U25" i="5"/>
  <c r="V24" i="5"/>
  <c r="U24" i="5"/>
  <c r="Q54" i="5"/>
  <c r="P54" i="5"/>
  <c r="M54" i="5"/>
  <c r="L54" i="5"/>
  <c r="N54" i="5" s="1"/>
  <c r="I54" i="5"/>
  <c r="H54" i="5"/>
  <c r="F47" i="5"/>
  <c r="D54" i="5"/>
  <c r="J54" i="5" l="1"/>
  <c r="W26" i="5"/>
  <c r="W28" i="5"/>
  <c r="W27" i="5"/>
  <c r="W40" i="5"/>
  <c r="W47" i="5"/>
  <c r="W37" i="5"/>
  <c r="W52" i="5"/>
  <c r="W25" i="5"/>
  <c r="R54" i="5"/>
  <c r="W41" i="5"/>
  <c r="W51" i="5"/>
  <c r="W38" i="5"/>
  <c r="W29" i="5"/>
  <c r="W53" i="5"/>
  <c r="W50" i="5"/>
  <c r="W45" i="5"/>
  <c r="W35" i="5"/>
  <c r="W48" i="5"/>
  <c r="W39" i="5"/>
  <c r="W49" i="5"/>
  <c r="W46" i="5"/>
  <c r="W44" i="5"/>
  <c r="W36" i="5"/>
  <c r="W30" i="5"/>
  <c r="W24" i="5"/>
  <c r="J40" i="5" l="1"/>
  <c r="J41" i="5"/>
  <c r="U14" i="5"/>
  <c r="V14" i="5"/>
  <c r="V13" i="5"/>
  <c r="W13" i="5" l="1"/>
  <c r="J39" i="5"/>
  <c r="W14" i="5"/>
  <c r="J19" i="5" l="1"/>
  <c r="J18" i="5"/>
  <c r="U19" i="5" l="1"/>
  <c r="U34" i="5"/>
  <c r="F34" i="5"/>
  <c r="V19" i="5"/>
  <c r="R34" i="5"/>
  <c r="V34" i="5"/>
  <c r="V18" i="5"/>
  <c r="N34" i="5"/>
  <c r="U18" i="5"/>
  <c r="R23" i="5"/>
  <c r="N23" i="5"/>
  <c r="J43" i="5"/>
  <c r="V43" i="5"/>
  <c r="F23" i="5"/>
  <c r="J23" i="5"/>
  <c r="N43" i="5"/>
  <c r="W19" i="5" l="1"/>
  <c r="W18" i="5"/>
  <c r="W34" i="5"/>
  <c r="U17" i="5"/>
  <c r="U54" i="5" s="1"/>
  <c r="U23" i="5"/>
  <c r="V23" i="5"/>
  <c r="V12" i="5"/>
  <c r="U43" i="5"/>
  <c r="W43" i="5" s="1"/>
  <c r="R43" i="5"/>
  <c r="W23" i="5" l="1"/>
  <c r="W12" i="5"/>
  <c r="E54" i="5"/>
  <c r="F54" i="5" s="1"/>
  <c r="V17" i="5"/>
  <c r="W17" i="5" s="1"/>
  <c r="V54" i="5" l="1"/>
  <c r="W54" i="5" s="1"/>
</calcChain>
</file>

<file path=xl/sharedStrings.xml><?xml version="1.0" encoding="utf-8"?>
<sst xmlns="http://schemas.openxmlformats.org/spreadsheetml/2006/main" count="203" uniqueCount="136">
  <si>
    <t>DESCRIPCION DE LA ACTIVIDAD</t>
  </si>
  <si>
    <t>INTENSIDAD HORARIA</t>
  </si>
  <si>
    <t>PROVEEDOR</t>
  </si>
  <si>
    <t>ENERO</t>
  </si>
  <si>
    <t>FEBRERO</t>
  </si>
  <si>
    <t>MARZO</t>
  </si>
  <si>
    <t>ABRIL</t>
  </si>
  <si>
    <t>MAYO</t>
  </si>
  <si>
    <t>JUNIO</t>
  </si>
  <si>
    <t>JULIO</t>
  </si>
  <si>
    <t>AGOSTO</t>
  </si>
  <si>
    <t>SEPTIEMBRE</t>
  </si>
  <si>
    <t>OCTUBRE</t>
  </si>
  <si>
    <t>NOVIEMBRE</t>
  </si>
  <si>
    <t>DICIEMBRE</t>
  </si>
  <si>
    <t>FORTALECIMIENTO DE LA GESTIÓN INSTITUCIONAL -30%</t>
  </si>
  <si>
    <t>Actualización Plan Estratégico de Seguridad Vial</t>
  </si>
  <si>
    <t>DAF</t>
  </si>
  <si>
    <t>Indicadores Plan Estratégico de Seguridad Vial</t>
  </si>
  <si>
    <t xml:space="preserve">Control Documentación </t>
  </si>
  <si>
    <t>Capacitación Contratistas Entidad</t>
  </si>
  <si>
    <t>Consumo combustible</t>
  </si>
  <si>
    <t>Informe Mantenimiento Vehículos</t>
  </si>
  <si>
    <t>Chequeo preoperacional</t>
  </si>
  <si>
    <t>VEHICULOS SEGUROS -20%</t>
  </si>
  <si>
    <t>INFRAESTRUCTURA SEGURA -10%</t>
  </si>
  <si>
    <t>ATENCIÓN A VÍCTIMAS -10%</t>
  </si>
  <si>
    <t>Talento Humano</t>
  </si>
  <si>
    <t>Talento Humano y DAF</t>
  </si>
  <si>
    <t>Sub Dirección Serv Administrativos</t>
  </si>
  <si>
    <t>Prueba Teorico Practica - Conductores</t>
  </si>
  <si>
    <t>Cronograma Actividades Plan Estratégico de Seguridad Vial 2020</t>
  </si>
  <si>
    <t>Capacitacion en Competencias en Seguridad Vial</t>
  </si>
  <si>
    <t>PIC- SENA</t>
  </si>
  <si>
    <t>Vivir con Sentidos / Seguridad Salud en el Trabajo</t>
  </si>
  <si>
    <t>Incidentes de Transtito - Leccion aprendida</t>
  </si>
  <si>
    <t>Capacitación Personal Planta Entidad -Induccion</t>
  </si>
  <si>
    <t>Miguel Terraza</t>
  </si>
  <si>
    <t>Seguridad y Saluden el Trabajo</t>
  </si>
  <si>
    <t>COMPORTAMIENTO HUMANO -30%</t>
  </si>
  <si>
    <t>Instalación de Señalización Vertical Archivo de Bogotá</t>
  </si>
  <si>
    <t>Capacitación atención a victimas</t>
  </si>
  <si>
    <t>ARL</t>
  </si>
  <si>
    <t>Semana de la Seguridad Vial</t>
  </si>
  <si>
    <t xml:space="preserve">Informe de Gestión </t>
  </si>
  <si>
    <t>Mantenimiento parqueaderos Centro de Memoria</t>
  </si>
  <si>
    <t>Instalación planos Rutas Seguras sala de Conductores</t>
  </si>
  <si>
    <t>Mantenimiento señalización Horizontal Manzana Liévano</t>
  </si>
  <si>
    <t>Adecuación Parqueaderos Imprenta Distrital - Zona  de Carga</t>
  </si>
  <si>
    <t>SDM - DAF</t>
  </si>
  <si>
    <t>Sensibilización - BICIPENSANTE - Archivo de Bogotá</t>
  </si>
  <si>
    <t>Sensibilización - BICIPENSANTE - Manzana Liévano</t>
  </si>
  <si>
    <t># actividades</t>
  </si>
  <si>
    <t>Programado</t>
  </si>
  <si>
    <t>Ejecutado</t>
  </si>
  <si>
    <t>Acumulado Trimestre 1</t>
  </si>
  <si>
    <t>Acumulado Trimestre 2</t>
  </si>
  <si>
    <t>Acumulado Trimestre 3</t>
  </si>
  <si>
    <t>Acumulado Trimestre 4</t>
  </si>
  <si>
    <t>Reporte anual</t>
  </si>
  <si>
    <t>RESPONSABLE</t>
  </si>
  <si>
    <t>Observaciones</t>
  </si>
  <si>
    <t>TOTALES</t>
  </si>
  <si>
    <t>PONDERACIÓN PROGRAMAS</t>
  </si>
  <si>
    <t>PROGRAMACIÓN Y EJECUCIÓN TRIMESTRAL DE ACTIVIDADES</t>
  </si>
  <si>
    <t>Dirección Administrativa y Financiera</t>
  </si>
  <si>
    <t>Gestionar mensualmente de manera integral la totalidad de residuos aprovechables generados por la Secretaría General, con gestores autorizados en cumplimiento de la normatividad vigente.</t>
  </si>
  <si>
    <t>Gestionar mensualmente de manera integral la totalidad de residuos peligrosos ,residuos de aparatos eléctricos, electrónicos y especiales generados por la Secretaría General, con gestores autorizados en cumplimiento de la normatividad vigente.</t>
  </si>
  <si>
    <t>Actualizar una vez al año, el Plan de Gestión Integral de Residuos Peligrosos- RESPEL de la sede Imprenta Distrital.</t>
  </si>
  <si>
    <t>Actualizar una vez al año, el Plan de Gestión Integral de Residuos Peligrosos y RAEE de las sedes.</t>
  </si>
  <si>
    <t>Realizar siete (7) reportes sobre la gestión de residuos a los entes externos que se requieran como parte del cumplimiento normativo.</t>
  </si>
  <si>
    <t>Realizar dos (2) socializaciones a Supervisores y/o Apoyos a la Supervisión acerca de las cláusulas ambientales y su seguimiento.</t>
  </si>
  <si>
    <t>Realizar mensualmente la aprobación de inclusión o exclusión de cláusulas ambientales en los  procesos de contratación de la entidad en la etapa precontractual.</t>
  </si>
  <si>
    <t>Consolidar (2) veces durante la vigencia, la información sobre permisos ambientales, ordenes de servicio, certificados de gestión de residuos peligrosos  y/o especiales, entre otros documentos, generados en la ejecución de los contratos de: plantas eléctricas, ascensores y mantenimiento de vehículos propios.</t>
  </si>
  <si>
    <t>Reducir la adquisición de Elementos Plásticos de un Solo Uso- EPSU para el desarrollo de actividades de cafetería en la Entidad.</t>
  </si>
  <si>
    <t>En el marco del Acuerdo Distrital 197 de 2005, desarrollar la primera semana del mes de junio la Semana del Medio Ambiente en la entidad.</t>
  </si>
  <si>
    <t>Realizar en cada semestre, retroalimentaciones a los enlaces ambientales para fortalecer los conocimientos en los lineamientos y avances en la implementación del PIGA.</t>
  </si>
  <si>
    <t>SEGUIMIENTO AL PLAN DE ACCIÓN ANUAL DEL PLAN INSTITUCIONAL DE GESTIÓN AMBIENTAL - PIGA 2024</t>
  </si>
  <si>
    <t>Realizar cada (2) meses, un informe que incluya: análisis de los consumos de agua, identificando las sedes que más ahorran, inventarios hidrosanitarios y fugas (si aplica), con el fin de generar estrategias de disminución de consumos en la Secretaría General</t>
  </si>
  <si>
    <t>PROGRAMA USO EFICIENTE DEL AGUA</t>
  </si>
  <si>
    <t>Realizar en cada (2) meses, un informe que incluya: el análisis de los consumos, las sedes que más ahorran, inventarios lumínicos (si se requiere), con el fin de generar estrategias de disminución en la Secretaría General.</t>
  </si>
  <si>
    <t>Desarrollar una actividad correspondiente a la gestión del aceite vegetal</t>
  </si>
  <si>
    <t>Desarrollar una actividad de sensibilización correspondiente a la gestión de residuos peligrosos y residuos de aparatos eléctricos y electrónicos</t>
  </si>
  <si>
    <t>PROGRAMA USO EFICIENTE DE LA ENERGÍA</t>
  </si>
  <si>
    <t>PROGRAMA GESTIÓN INTEGRAL DE RESIDUOS</t>
  </si>
  <si>
    <t>PROGRAMAS</t>
  </si>
  <si>
    <t>Cant. 
Act. Prog.</t>
  </si>
  <si>
    <t>%</t>
  </si>
  <si>
    <t>1. USO EFICIENTE DE AGUA</t>
  </si>
  <si>
    <t>El porcentaje correspondiente a cada programa  del Plan Institucional de Gestión Ambiental - PIGA,  fue determinado teniendo en cuenta los criterios de frecuencia y complejidad  los cuales indican los pesos que se debe determinar en cada uno.</t>
  </si>
  <si>
    <t>2. USO EFICIENTE DE ENERGIA</t>
  </si>
  <si>
    <t>3. PROGRAMA GESTIÓN INTEGRAL DE RESIDUOS</t>
  </si>
  <si>
    <t>4. PROGRAMA  CONSUMOS SOSTENIBLES</t>
  </si>
  <si>
    <t>5. PROGRAMA PRÁCTICAS SOSTENIBLE</t>
  </si>
  <si>
    <t>TOTAL</t>
  </si>
  <si>
    <t>Identificar una vez por semestre, las tres sedes con mayor ahorro en el consumo de agua, para realizar un reconocimiento ambiental</t>
  </si>
  <si>
    <t xml:space="preserve">Desarrollar dos (2) actividades en la vigencia que fomenten el uso eficiente del agua </t>
  </si>
  <si>
    <t>Realizar durante la vigencia, (2) actividades para fomentar el ahorro del agua en las (3) tres sedes con mayor consumo identificadas en el seguimiento bimestral al consumo de agua.</t>
  </si>
  <si>
    <t xml:space="preserve">Identificar una vez por semestre, las sedes con mayor ahorro en el consumo de energía, para realizar reconocimiento ambiental </t>
  </si>
  <si>
    <t>Desarrollar dos (2) actividades que fomenten el uso eficiente de la energía</t>
  </si>
  <si>
    <t>Realizar durante la vigencia, (2) actividades para fomentar el ahorro del agua en las (3) tres sedes con mayor consumo identificadas en el seguimiento bimestral al consumo de energía</t>
  </si>
  <si>
    <t>Instalar en el segundo semestre en tres (3)  sedes de la entidad, sensores de presencialidad en áreas comunes.</t>
  </si>
  <si>
    <t>Desarrollar dos actividades correspondientes a la gestión integral de los residuos ordinarios</t>
  </si>
  <si>
    <t>Realizar el mantenimiento físico a los cuartos temporales de almacenamiento de residuos en las sedes que lo requieran.</t>
  </si>
  <si>
    <t>Realizar un informe de la entrega de  elementos para la gestión de residuos en las sedes de la entidad.</t>
  </si>
  <si>
    <t>Realizar en la vigencia, dos (2) socializaciones a contratistas de la SG, que generen impacto ambiental significativo para fortalecer la implementación de obligaciones ambientales conforme al contrato suscrito.</t>
  </si>
  <si>
    <t>Realizar semestralmente el seguimiento a las cláusulas ambientales de los contratos vigentes en la entidad.</t>
  </si>
  <si>
    <t>Realizar semestralmente el seguimiento a las cláusulas ambientales frente a a disminución en la adquisición de Elementos Plásticos de un Solo Uso- EPSU de los contratos a los que se les incluyó durante la vigencia.</t>
  </si>
  <si>
    <t>Desarrollar la actividad correspondiente a Elementos Plásticos de un Solo Uso -EPSU</t>
  </si>
  <si>
    <t xml:space="preserve">Desarrollar la actividad correspondiente a movilidad Sostenible </t>
  </si>
  <si>
    <t>Desarrollar la actividad correspondiente a Cero Papel</t>
  </si>
  <si>
    <t xml:space="preserve">Desarrollar la actividad correspondiente a prácticas Sostenibles </t>
  </si>
  <si>
    <t>Realizar dos diagnóstico ambientales en cada una de las sedes concertadas.</t>
  </si>
  <si>
    <t>Revisar y/o actualizar durante la vigencia, dos (2) veces la matriz de aspectos e impactos ambientales, matriz normativa y matriz de riesgos ambientales de la Entidad.</t>
  </si>
  <si>
    <t>Tramitar durante la vigencia, seis (6) registros de Elementos de Publicidad Exterior Visual, ante la S.D.A.</t>
  </si>
  <si>
    <t xml:space="preserve">Realizar de manera semestral el seguimiento de los sistemas fotovoltaicos instalados en las sedes de la Secretaría General de la Alcaldía Mayor de Bogotá D.C., </t>
  </si>
  <si>
    <t>Realizar semestral, un (1) seguimiento al estado de las siete (7) huertas urbanas existentes de la Secretaría General.</t>
  </si>
  <si>
    <t>Realizar el reporte de huella de carbono a través de la plataforma de storm user en los tiempos indicados en la norma</t>
  </si>
  <si>
    <t>% Ejecutado</t>
  </si>
  <si>
    <t>PROGRAMA CONSUMO SOSTENIBLE</t>
  </si>
  <si>
    <t>PROGRAMA  IMPLEMENTACIÓN DE PRÁCTICAS SOSTENIBLES</t>
  </si>
  <si>
    <t>% POR PROGRAMA</t>
  </si>
  <si>
    <t xml:space="preserve">1.Análisis de consumo de agua
1.1  Se consolida el informe bimestral de consumo de agua en las sedes a las cuales se les realiza el pago de la factura, correspondiente a los meses de diciembre de 2023 y enero de 2024.            </t>
  </si>
  <si>
    <t>1.2 Actividad, ¡Rétate con el PIGA!
Para el viernes 22 de marzo, conmemorando el día internacional de agua, se realiza una actividad junto con la Secretaría Distrital de Ambiente, dirigida a  las Secretarías (General, Jurídica y Gobierno) en dónde se realizan diferentes actividades de aprendizaje exhaltando la importancia del agua y una ruleta de preguntas, sobre la necesidad de realizar acciones que permitan el ahorro del agua y la energía.</t>
  </si>
  <si>
    <t>2. 1.Análisis de consumo de energía
2.1Se consolida el informe bimestral de consumo de energía en las sedes a las cuales se les realiza el pago de la factura, correspondiente a los meses de diciembre de 2023 y enero de 2024.</t>
  </si>
  <si>
    <t>2.2  El 22 de marzo, se realiza la ruleta de  preguntas en Manzana Liévano, en busca de fortalecer los conocimientos de tips de ahorro de energía en la oficina y el hogar.</t>
  </si>
  <si>
    <t>3.1 Residuos ordinarios:
3.1.1 Se realizó la programación de la recolección de residuos aprovechables para el mes de enero, febrero y marzo 2024.
3.1.2 Se revisaron las bitácoras, planillas, certificados y se actualizó la base de residuos ordinarios del mes de diciembre 2023, enero y febrero 2024.</t>
  </si>
  <si>
    <t xml:space="preserve">3.2.1 Residuos peligrosos:
132.1.1 Se actualizaron bases entregas RESPEL y Bitácoras
3.2.1.2 Se gestionaron los siguientes RESPEL generados en la Secretaría General:
Enero = 165,75 Kg
Febrero = 718,93 Kg
Marzo = 84 Kg
1.2.2 Residuos Especiales:
1.2.2.1 Se actualizó la base de Residuos Especiales
1.2.2.2 Se gestionaron los residuos especiales:
Enero =  7,5 m3 
Febrero =  0 m3 (No se generaron residuos especiales)
Maezo = 6,5 m3 </t>
  </si>
  <si>
    <t>3.3 Actividades de sensibilización
Se desarrolló una actividad de sensibilización correspondiente a la gestión de residuos peligrosos y residuos de aparatos eléctricos y electrónicos, en la Imprenta Distrital</t>
  </si>
  <si>
    <t>3.3 Se actualizó el Plan de Gestión Integral de Residuos Peligrosos- RESPEL de la sede Imprenta Distrital, el cual se publico en el botón de transparencia y se socializó por memorando a la sede Imprenta.</t>
  </si>
  <si>
    <t>3.3 Se realizaron los siguientes reportes :
3.3.1 UAESP  Reporte cuarto trimestre 2023 de gestión de residuos aprovechables.
3.3.2  UAESP avance en la implementación del  PAIAERS - segundo semestre 2023
3.3.3  IDEAM del registro de generador de residuos o desechos peligrosos de la Sede Imprenta Distrital, Manzana Liévano, Archivo de Bogotá, Supercade Américas, Cade Patio Bonito, Centro de Encuentro Bosa
3.3.4 Se reporto ante UAESP el reencauche de llantas usadas de la vigenia 2023</t>
  </si>
  <si>
    <t>4. Precontractuales                                                                                        
4.1 Se revisaron diez (10) procesos en su etapa precontractual, para la inclusión de cláusulas ambientales en cada uno de ellas.
Enero: Diez (10) procesos
Febrero: Diecisiete (17) procesos
Marzo: Ddoce (12) procesos
4.2 Se realizo la actualización de la base de precontractuales vigencia 2024.</t>
  </si>
  <si>
    <t>5.2 Se realizó el seguimiento a la implementación de los sistemas fotovoltaicos, teniendo que en el momento se encuentran instalados en seis sedes ( En los SC Bosa, Engativá, 20 de Julio,Suba y Americás y en la sede Manzana Liévano) y en las sedes Centro Memoria Paz y Reconciliación y Archivo están en etapa de diseños, se proyectó un informe de lo mencionado.</t>
  </si>
  <si>
    <r>
      <rPr>
        <sz val="14"/>
        <color theme="1"/>
        <rFont val="Arial"/>
        <family val="2"/>
      </rPr>
      <t xml:space="preserve">5.3 Visita a huertas urbanas </t>
    </r>
    <r>
      <rPr>
        <b/>
        <sz val="14"/>
        <color theme="1"/>
        <rFont val="Arial"/>
        <family val="2"/>
      </rPr>
      <t xml:space="preserve">                                        
</t>
    </r>
    <r>
      <rPr>
        <sz val="14"/>
        <color theme="1"/>
        <rFont val="Arial"/>
        <family val="2"/>
      </rPr>
      <t xml:space="preserve">Se realiza la visita a 5 de las 7 huertas urbanas de la SG, (Manzána Liévano, Cade Santa Helenita, SC Engativá, CE Bosa y CE Suba), se realiza el seguimiento respectivo, realizando algunas observaciones y se verifican las necesidades para el mantenimiento decada una de  ellas. </t>
    </r>
  </si>
  <si>
    <t>5.1 Se realizó la revisión de  la matriz de aspectos e impactos ambientales, matriz normativa y matriz de riesgos ambientales de la Entidad, y se actualizó la matriz normativa</t>
  </si>
  <si>
    <t>5.4 Huella de Carbono
Se proyecto el informe de huella de carbono de la Entidad para la vigencia 2023 y se cargo en la plataforma STORM USER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</si>
</sst>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15"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sz val="14"/>
      <name val="Arial"/>
      <family val="2"/>
    </font>
    <font>
      <b/>
      <sz val="16"/>
      <name val="Arial"/>
      <family val="2"/>
    </font>
    <font>
      <sz val="16"/>
      <name val="Arial"/>
      <family val="2"/>
    </font>
    <font>
      <sz val="16"/>
      <color rgb="FF000000"/>
      <name val="Arial"/>
      <family val="2"/>
    </font>
    <font>
      <sz val="16"/>
      <color theme="1"/>
      <name val="Arial"/>
      <family val="2"/>
    </font>
    <font>
      <b/>
      <sz val="15"/>
      <name val="Arial"/>
      <family val="2"/>
    </font>
    <font>
      <sz val="15"/>
      <name val="Arial"/>
      <family val="2"/>
    </font>
    <font>
      <sz val="14"/>
      <color theme="1"/>
      <name val="Arial"/>
      <family val="2"/>
    </font>
    <font>
      <b/>
      <sz val="14"/>
      <color theme="1"/>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168">
    <xf numFmtId="0" fontId="0" fillId="0" borderId="0" xfId="0"/>
    <xf numFmtId="0" fontId="2"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2" borderId="1" xfId="0" applyFill="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7" fillId="0" borderId="28" xfId="0" applyFont="1" applyBorder="1" applyAlignment="1">
      <alignment vertical="center" wrapText="1"/>
    </xf>
    <xf numFmtId="0" fontId="7" fillId="0" borderId="1" xfId="0" applyFont="1" applyBorder="1" applyAlignment="1">
      <alignment vertical="center" wrapText="1"/>
    </xf>
    <xf numFmtId="0" fontId="7" fillId="0" borderId="17" xfId="0" applyFont="1" applyBorder="1" applyAlignment="1">
      <alignment vertical="center" wrapText="1"/>
    </xf>
    <xf numFmtId="0" fontId="8" fillId="0" borderId="21" xfId="0" applyFont="1" applyBorder="1" applyAlignment="1">
      <alignment horizontal="left" vertical="center" wrapText="1"/>
    </xf>
    <xf numFmtId="0" fontId="8" fillId="0" borderId="33" xfId="0" applyFont="1" applyBorder="1" applyAlignment="1">
      <alignment horizontal="left" vertical="center" wrapText="1"/>
    </xf>
    <xf numFmtId="0" fontId="8" fillId="0" borderId="1" xfId="0" applyFont="1" applyBorder="1" applyAlignment="1">
      <alignment horizontal="left" vertical="center" wrapText="1"/>
    </xf>
    <xf numFmtId="0" fontId="8" fillId="0" borderId="42" xfId="0" applyFont="1" applyBorder="1" applyAlignment="1">
      <alignment horizontal="justify" vertical="center" wrapText="1"/>
    </xf>
    <xf numFmtId="0" fontId="9" fillId="0" borderId="34" xfId="0" applyFont="1" applyBorder="1" applyAlignment="1">
      <alignment horizontal="center" vertical="center" wrapText="1"/>
    </xf>
    <xf numFmtId="0" fontId="10" fillId="0" borderId="35" xfId="0" applyFont="1" applyBorder="1" applyAlignment="1">
      <alignment horizontal="justify" vertical="center" wrapText="1"/>
    </xf>
    <xf numFmtId="0" fontId="9" fillId="0" borderId="35" xfId="0" applyFont="1" applyBorder="1" applyAlignment="1">
      <alignment horizontal="center" vertical="center" wrapText="1"/>
    </xf>
    <xf numFmtId="0" fontId="8" fillId="0" borderId="35" xfId="0" applyFont="1" applyBorder="1" applyAlignment="1">
      <alignment horizontal="justify" vertical="center" wrapText="1"/>
    </xf>
    <xf numFmtId="0" fontId="9" fillId="0" borderId="36" xfId="0" applyFont="1" applyBorder="1" applyAlignment="1">
      <alignment horizontal="center" vertical="center" wrapText="1"/>
    </xf>
    <xf numFmtId="0" fontId="8" fillId="0" borderId="43" xfId="0" applyFont="1" applyBorder="1" applyAlignment="1">
      <alignment horizontal="justify" vertical="center" wrapText="1"/>
    </xf>
    <xf numFmtId="0" fontId="8" fillId="0" borderId="36" xfId="0" applyFont="1" applyBorder="1" applyAlignment="1">
      <alignment horizontal="justify" vertical="center" wrapText="1"/>
    </xf>
    <xf numFmtId="0" fontId="10" fillId="0" borderId="43" xfId="0" applyFont="1" applyFill="1" applyBorder="1" applyAlignment="1">
      <alignment horizontal="justify" vertical="center" wrapText="1"/>
    </xf>
    <xf numFmtId="0" fontId="9" fillId="0" borderId="42" xfId="0" applyFont="1" applyBorder="1" applyAlignment="1">
      <alignment horizontal="left" vertical="center" wrapText="1"/>
    </xf>
    <xf numFmtId="0" fontId="9" fillId="0" borderId="35" xfId="0" applyFont="1" applyBorder="1" applyAlignment="1">
      <alignment horizontal="justify" vertical="center" wrapText="1"/>
    </xf>
    <xf numFmtId="0" fontId="10" fillId="0" borderId="36" xfId="0" applyFont="1" applyFill="1" applyBorder="1" applyAlignment="1">
      <alignment horizontal="justify" vertical="center" wrapText="1"/>
    </xf>
    <xf numFmtId="0" fontId="8" fillId="0" borderId="35" xfId="0" applyFont="1" applyFill="1" applyBorder="1" applyAlignment="1">
      <alignment horizontal="justify" vertical="center" wrapText="1"/>
    </xf>
    <xf numFmtId="0" fontId="10" fillId="0" borderId="43" xfId="0" applyFont="1" applyBorder="1" applyAlignment="1">
      <alignment horizontal="justify" vertical="center" wrapText="1"/>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7" fillId="0" borderId="19"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10" fontId="8" fillId="2" borderId="28" xfId="1" applyNumberFormat="1" applyFont="1" applyFill="1" applyBorder="1" applyAlignment="1">
      <alignment vertical="center"/>
    </xf>
    <xf numFmtId="10" fontId="8" fillId="5" borderId="28" xfId="1" applyNumberFormat="1" applyFont="1" applyFill="1" applyBorder="1" applyAlignment="1">
      <alignment vertical="center"/>
    </xf>
    <xf numFmtId="10" fontId="8" fillId="2" borderId="1" xfId="1" applyNumberFormat="1" applyFont="1" applyFill="1" applyBorder="1" applyAlignment="1">
      <alignment vertical="center"/>
    </xf>
    <xf numFmtId="10" fontId="8" fillId="5" borderId="1" xfId="1" applyNumberFormat="1" applyFont="1" applyFill="1" applyBorder="1" applyAlignment="1">
      <alignment vertical="center"/>
    </xf>
    <xf numFmtId="2" fontId="8" fillId="0" borderId="0" xfId="0" applyNumberFormat="1" applyFont="1" applyAlignment="1">
      <alignment vertical="center"/>
    </xf>
    <xf numFmtId="0" fontId="7" fillId="3" borderId="24" xfId="0" applyFont="1" applyFill="1" applyBorder="1" applyAlignment="1">
      <alignment horizontal="center" vertical="center"/>
    </xf>
    <xf numFmtId="10" fontId="7" fillId="3" borderId="24" xfId="0" applyNumberFormat="1" applyFont="1" applyFill="1" applyBorder="1" applyAlignment="1">
      <alignment vertical="center"/>
    </xf>
    <xf numFmtId="9" fontId="7" fillId="3" borderId="24" xfId="1" applyFont="1" applyFill="1" applyBorder="1" applyAlignment="1">
      <alignment vertical="center"/>
    </xf>
    <xf numFmtId="0" fontId="7" fillId="3" borderId="24" xfId="0" applyFont="1" applyFill="1" applyBorder="1" applyAlignment="1">
      <alignment vertical="center"/>
    </xf>
    <xf numFmtId="9" fontId="7" fillId="3" borderId="24" xfId="0" applyNumberFormat="1" applyFont="1" applyFill="1" applyBorder="1" applyAlignment="1">
      <alignment vertical="center"/>
    </xf>
    <xf numFmtId="165" fontId="7" fillId="3" borderId="24" xfId="0" applyNumberFormat="1" applyFont="1" applyFill="1" applyBorder="1" applyAlignment="1">
      <alignment vertical="center"/>
    </xf>
    <xf numFmtId="165" fontId="7" fillId="3" borderId="24" xfId="1" applyNumberFormat="1" applyFont="1" applyFill="1" applyBorder="1" applyAlignment="1">
      <alignment vertical="center"/>
    </xf>
    <xf numFmtId="0" fontId="8" fillId="0" borderId="0" xfId="0" applyFont="1" applyAlignment="1">
      <alignment horizontal="center" vertical="center"/>
    </xf>
    <xf numFmtId="0" fontId="7" fillId="4" borderId="40"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8" fillId="0" borderId="18" xfId="0" applyFont="1" applyBorder="1" applyAlignment="1">
      <alignment vertical="center" wrapText="1"/>
    </xf>
    <xf numFmtId="0" fontId="8" fillId="0" borderId="34" xfId="0" applyFont="1" applyBorder="1" applyAlignment="1">
      <alignment horizontal="center" vertical="center" wrapText="1"/>
    </xf>
    <xf numFmtId="9" fontId="8" fillId="0" borderId="3" xfId="0" applyNumberFormat="1" applyFont="1" applyBorder="1" applyAlignment="1">
      <alignment horizontal="center" vertical="center" wrapText="1"/>
    </xf>
    <xf numFmtId="0" fontId="8" fillId="0" borderId="4" xfId="0" applyFont="1" applyBorder="1" applyAlignment="1">
      <alignment vertical="center" wrapText="1"/>
    </xf>
    <xf numFmtId="0" fontId="8" fillId="0" borderId="35" xfId="0" applyFont="1" applyBorder="1" applyAlignment="1">
      <alignment horizontal="center" vertical="center" wrapText="1"/>
    </xf>
    <xf numFmtId="9" fontId="8" fillId="0" borderId="5" xfId="0" applyNumberFormat="1" applyFont="1" applyBorder="1" applyAlignment="1">
      <alignment horizontal="center" vertical="center" wrapText="1"/>
    </xf>
    <xf numFmtId="0" fontId="8" fillId="0" borderId="29" xfId="0" applyFont="1" applyBorder="1" applyAlignment="1">
      <alignment vertical="center" wrapText="1"/>
    </xf>
    <xf numFmtId="0" fontId="8" fillId="0" borderId="36" xfId="0" applyFont="1" applyBorder="1" applyAlignment="1">
      <alignment horizontal="center" vertical="center" wrapText="1"/>
    </xf>
    <xf numFmtId="9" fontId="8" fillId="0" borderId="41" xfId="0" applyNumberFormat="1" applyFont="1" applyBorder="1" applyAlignment="1">
      <alignment horizontal="center" vertical="center" wrapText="1"/>
    </xf>
    <xf numFmtId="0" fontId="7" fillId="3" borderId="40" xfId="0" applyFont="1" applyFill="1" applyBorder="1" applyAlignment="1">
      <alignment horizontal="center" vertical="center" wrapText="1"/>
    </xf>
    <xf numFmtId="9" fontId="7" fillId="3" borderId="25" xfId="1"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2" xfId="0" applyFont="1" applyFill="1" applyBorder="1" applyAlignment="1">
      <alignment horizontal="center" vertical="center"/>
    </xf>
    <xf numFmtId="165" fontId="8" fillId="2" borderId="6" xfId="1" applyNumberFormat="1" applyFont="1" applyFill="1" applyBorder="1" applyAlignment="1">
      <alignment vertical="center"/>
    </xf>
    <xf numFmtId="165" fontId="8" fillId="2" borderId="13" xfId="1" applyNumberFormat="1" applyFont="1" applyFill="1" applyBorder="1" applyAlignment="1">
      <alignment vertical="center"/>
    </xf>
    <xf numFmtId="165" fontId="8" fillId="2" borderId="30" xfId="1" applyNumberFormat="1" applyFont="1" applyFill="1" applyBorder="1" applyAlignment="1">
      <alignment vertical="center"/>
    </xf>
    <xf numFmtId="10" fontId="8" fillId="2" borderId="14" xfId="1" applyNumberFormat="1" applyFont="1" applyFill="1" applyBorder="1" applyAlignment="1">
      <alignment vertical="center"/>
    </xf>
    <xf numFmtId="10" fontId="8" fillId="2" borderId="15" xfId="1" applyNumberFormat="1" applyFont="1" applyFill="1" applyBorder="1" applyAlignment="1">
      <alignment horizontal="justify" vertical="center" wrapText="1"/>
    </xf>
    <xf numFmtId="10" fontId="8" fillId="2" borderId="2" xfId="1" applyNumberFormat="1" applyFont="1" applyFill="1" applyBorder="1" applyAlignment="1">
      <alignment vertical="center"/>
    </xf>
    <xf numFmtId="10" fontId="8" fillId="2" borderId="44" xfId="1" applyNumberFormat="1" applyFont="1" applyFill="1" applyBorder="1" applyAlignment="1">
      <alignment horizontal="justify" vertical="center" wrapText="1"/>
    </xf>
    <xf numFmtId="165" fontId="8" fillId="2" borderId="2" xfId="1" applyNumberFormat="1" applyFont="1" applyFill="1" applyBorder="1" applyAlignment="1">
      <alignment vertical="center"/>
    </xf>
    <xf numFmtId="10" fontId="8" fillId="2" borderId="11" xfId="1" applyNumberFormat="1" applyFont="1" applyFill="1" applyBorder="1" applyAlignment="1">
      <alignment vertical="center"/>
    </xf>
    <xf numFmtId="10" fontId="8" fillId="2" borderId="12" xfId="1" applyNumberFormat="1" applyFont="1" applyFill="1" applyBorder="1" applyAlignment="1">
      <alignment vertical="center"/>
    </xf>
    <xf numFmtId="10" fontId="8" fillId="2" borderId="45" xfId="1" applyNumberFormat="1" applyFont="1" applyFill="1" applyBorder="1" applyAlignment="1">
      <alignment vertical="center"/>
    </xf>
    <xf numFmtId="10" fontId="8" fillId="2" borderId="46" xfId="1" applyNumberFormat="1" applyFont="1" applyFill="1" applyBorder="1" applyAlignment="1">
      <alignment horizontal="justify" vertical="center" wrapText="1"/>
    </xf>
    <xf numFmtId="10" fontId="8" fillId="2" borderId="10" xfId="1" applyNumberFormat="1" applyFont="1" applyFill="1" applyBorder="1" applyAlignment="1">
      <alignment vertical="center"/>
    </xf>
    <xf numFmtId="10" fontId="8" fillId="2" borderId="47" xfId="1" applyNumberFormat="1" applyFont="1" applyFill="1" applyBorder="1" applyAlignment="1">
      <alignment vertical="center"/>
    </xf>
    <xf numFmtId="10" fontId="8" fillId="2" borderId="21" xfId="1" applyNumberFormat="1" applyFont="1" applyFill="1" applyBorder="1" applyAlignment="1">
      <alignment vertical="center"/>
    </xf>
    <xf numFmtId="10" fontId="8" fillId="2" borderId="44" xfId="1" applyNumberFormat="1" applyFont="1" applyFill="1" applyBorder="1" applyAlignment="1">
      <alignment vertical="center"/>
    </xf>
    <xf numFmtId="165" fontId="8" fillId="2" borderId="21" xfId="1" applyNumberFormat="1" applyFont="1" applyFill="1" applyBorder="1" applyAlignment="1">
      <alignment vertical="center"/>
    </xf>
    <xf numFmtId="10" fontId="8" fillId="2" borderId="44" xfId="1" applyNumberFormat="1" applyFont="1" applyFill="1" applyBorder="1" applyAlignment="1">
      <alignment horizontal="justify" vertical="center"/>
    </xf>
    <xf numFmtId="10" fontId="8" fillId="2" borderId="10" xfId="1" applyNumberFormat="1" applyFont="1" applyFill="1" applyBorder="1" applyAlignment="1">
      <alignment horizontal="justify" vertical="center" wrapText="1"/>
    </xf>
    <xf numFmtId="10" fontId="8" fillId="2" borderId="13" xfId="1" applyNumberFormat="1" applyFont="1" applyFill="1" applyBorder="1" applyAlignment="1">
      <alignment vertical="center"/>
    </xf>
    <xf numFmtId="165" fontId="8" fillId="2" borderId="15" xfId="1" applyNumberFormat="1" applyFont="1" applyFill="1" applyBorder="1" applyAlignment="1">
      <alignment horizontal="justify" vertical="center"/>
    </xf>
    <xf numFmtId="165" fontId="8" fillId="2" borderId="44" xfId="1" applyNumberFormat="1" applyFont="1" applyFill="1" applyBorder="1" applyAlignment="1">
      <alignment horizontal="justify" vertical="center" wrapText="1"/>
    </xf>
    <xf numFmtId="165" fontId="8" fillId="2" borderId="44" xfId="1" applyNumberFormat="1" applyFont="1" applyFill="1" applyBorder="1" applyAlignment="1">
      <alignment vertical="center"/>
    </xf>
    <xf numFmtId="165" fontId="8" fillId="2" borderId="47" xfId="1" applyNumberFormat="1" applyFont="1" applyFill="1" applyBorder="1" applyAlignment="1">
      <alignment horizontal="justify" vertical="center" wrapText="1"/>
    </xf>
    <xf numFmtId="10" fontId="8" fillId="2" borderId="15" xfId="1" applyNumberFormat="1" applyFont="1" applyFill="1" applyBorder="1" applyAlignment="1">
      <alignment vertical="center"/>
    </xf>
    <xf numFmtId="10" fontId="8" fillId="5" borderId="33" xfId="1" applyNumberFormat="1" applyFont="1" applyFill="1" applyBorder="1" applyAlignment="1">
      <alignment vertical="center"/>
    </xf>
    <xf numFmtId="10" fontId="8" fillId="5" borderId="6" xfId="1" applyNumberFormat="1" applyFont="1" applyFill="1" applyBorder="1" applyAlignment="1">
      <alignment vertical="center"/>
    </xf>
    <xf numFmtId="10" fontId="8" fillId="2" borderId="49" xfId="1" applyNumberFormat="1" applyFont="1" applyFill="1" applyBorder="1" applyAlignment="1">
      <alignment vertical="center"/>
    </xf>
    <xf numFmtId="10" fontId="8" fillId="2" borderId="51" xfId="1" applyNumberFormat="1" applyFont="1" applyFill="1" applyBorder="1" applyAlignment="1">
      <alignment vertical="center"/>
    </xf>
    <xf numFmtId="10" fontId="8" fillId="2" borderId="46" xfId="1" applyNumberFormat="1" applyFont="1" applyFill="1" applyBorder="1" applyAlignment="1">
      <alignment vertical="center"/>
    </xf>
    <xf numFmtId="10" fontId="7" fillId="3" borderId="24" xfId="0" applyNumberFormat="1" applyFont="1" applyFill="1" applyBorder="1" applyAlignment="1">
      <alignment horizontal="center" vertical="center"/>
    </xf>
    <xf numFmtId="10" fontId="12" fillId="2" borderId="44" xfId="1" applyNumberFormat="1" applyFont="1" applyFill="1" applyBorder="1" applyAlignment="1">
      <alignment horizontal="justify" vertical="center" wrapText="1"/>
    </xf>
    <xf numFmtId="10" fontId="12" fillId="2" borderId="15" xfId="1" applyNumberFormat="1" applyFont="1" applyFill="1" applyBorder="1" applyAlignment="1">
      <alignment horizontal="justify" vertical="center" wrapText="1"/>
    </xf>
    <xf numFmtId="10" fontId="12" fillId="2" borderId="10" xfId="1" applyNumberFormat="1" applyFont="1" applyFill="1" applyBorder="1" applyAlignment="1">
      <alignment vertical="center" wrapText="1"/>
    </xf>
    <xf numFmtId="0" fontId="3" fillId="0" borderId="0" xfId="0" applyFont="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xf>
    <xf numFmtId="0" fontId="0" fillId="2" borderId="1" xfId="0" applyFill="1" applyBorder="1" applyAlignment="1">
      <alignment horizont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8" fillId="0" borderId="7"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19" xfId="0" applyFont="1" applyBorder="1" applyAlignment="1">
      <alignment horizontal="justify" vertical="center" wrapText="1"/>
    </xf>
    <xf numFmtId="0" fontId="8" fillId="0" borderId="0" xfId="0" applyFont="1" applyAlignment="1">
      <alignment horizontal="justify" vertical="center" wrapText="1"/>
    </xf>
    <xf numFmtId="0" fontId="8" fillId="0" borderId="2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26" xfId="0" applyFont="1" applyBorder="1" applyAlignment="1">
      <alignment horizontal="justify" vertical="center" wrapText="1"/>
    </xf>
    <xf numFmtId="0" fontId="10" fillId="0" borderId="38" xfId="0"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8" fillId="0" borderId="38" xfId="0" applyFont="1" applyBorder="1" applyAlignment="1">
      <alignment horizontal="center" vertical="center"/>
    </xf>
    <xf numFmtId="0" fontId="8" fillId="0" borderId="37" xfId="0" applyFont="1" applyBorder="1" applyAlignment="1">
      <alignment horizontal="center" vertical="center"/>
    </xf>
    <xf numFmtId="0" fontId="8" fillId="0" borderId="39" xfId="0" applyFont="1" applyBorder="1" applyAlignment="1">
      <alignment horizontal="center" vertical="center"/>
    </xf>
    <xf numFmtId="10" fontId="8" fillId="2" borderId="8" xfId="1" applyNumberFormat="1" applyFont="1" applyFill="1" applyBorder="1" applyAlignment="1">
      <alignment horizontal="center" vertical="center"/>
    </xf>
    <xf numFmtId="10" fontId="8" fillId="2" borderId="0" xfId="1" applyNumberFormat="1" applyFont="1" applyFill="1" applyBorder="1" applyAlignment="1">
      <alignment horizontal="center" vertical="center"/>
    </xf>
    <xf numFmtId="10" fontId="8" fillId="2" borderId="16" xfId="1" applyNumberFormat="1" applyFont="1" applyFill="1" applyBorder="1" applyAlignment="1">
      <alignment horizontal="center" vertical="center"/>
    </xf>
    <xf numFmtId="10" fontId="8" fillId="2" borderId="7" xfId="1" applyNumberFormat="1" applyFont="1" applyFill="1" applyBorder="1" applyAlignment="1">
      <alignment horizontal="center" vertical="center"/>
    </xf>
    <xf numFmtId="10" fontId="8" fillId="2" borderId="19" xfId="1" applyNumberFormat="1" applyFont="1" applyFill="1" applyBorder="1" applyAlignment="1">
      <alignment horizontal="center" vertical="center"/>
    </xf>
    <xf numFmtId="10" fontId="8" fillId="2" borderId="27" xfId="1" applyNumberFormat="1"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xf>
    <xf numFmtId="0" fontId="7" fillId="4" borderId="22" xfId="0" applyFont="1" applyFill="1" applyBorder="1" applyAlignment="1">
      <alignment horizontal="center" wrapText="1"/>
    </xf>
    <xf numFmtId="0" fontId="7" fillId="4" borderId="23" xfId="0" applyFont="1" applyFill="1" applyBorder="1" applyAlignment="1">
      <alignment horizontal="center" wrapText="1"/>
    </xf>
    <xf numFmtId="0" fontId="7" fillId="4" borderId="25" xfId="0" applyFont="1" applyFill="1" applyBorder="1" applyAlignment="1">
      <alignment horizontal="center" wrapText="1"/>
    </xf>
    <xf numFmtId="0" fontId="8" fillId="0" borderId="50" xfId="0" applyFont="1" applyBorder="1" applyAlignment="1">
      <alignment horizontal="center" vertical="center"/>
    </xf>
    <xf numFmtId="0" fontId="8" fillId="0" borderId="48" xfId="0" applyFont="1" applyBorder="1" applyAlignment="1">
      <alignment horizontal="center" vertical="center"/>
    </xf>
    <xf numFmtId="0" fontId="8" fillId="0" borderId="27" xfId="0" applyFont="1" applyBorder="1" applyAlignment="1">
      <alignment horizontal="center" vertical="center"/>
    </xf>
    <xf numFmtId="0" fontId="7" fillId="3" borderId="22" xfId="0" applyFont="1" applyFill="1" applyBorder="1" applyAlignment="1">
      <alignment horizontal="left" vertical="center"/>
    </xf>
    <xf numFmtId="0" fontId="7" fillId="3" borderId="23" xfId="0" applyFont="1" applyFill="1" applyBorder="1" applyAlignment="1">
      <alignment horizontal="left" vertical="center"/>
    </xf>
    <xf numFmtId="0" fontId="7" fillId="3" borderId="25" xfId="0" applyFont="1" applyFill="1" applyBorder="1" applyAlignment="1">
      <alignment horizontal="left" vertical="center"/>
    </xf>
    <xf numFmtId="0" fontId="8" fillId="0" borderId="42" xfId="0" applyFont="1" applyBorder="1" applyAlignment="1">
      <alignment horizontal="center" vertical="center"/>
    </xf>
    <xf numFmtId="0" fontId="7" fillId="3" borderId="32" xfId="0" applyFont="1" applyFill="1" applyBorder="1" applyAlignment="1">
      <alignment horizontal="center" vertical="center"/>
    </xf>
    <xf numFmtId="0" fontId="7" fillId="3" borderId="24" xfId="0" applyFont="1" applyFill="1" applyBorder="1" applyAlignment="1">
      <alignment horizontal="center" vertical="center"/>
    </xf>
    <xf numFmtId="0" fontId="11" fillId="5" borderId="1" xfId="0" applyFont="1" applyFill="1" applyBorder="1" applyAlignment="1">
      <alignment horizontal="center" vertical="center"/>
    </xf>
    <xf numFmtId="0" fontId="11" fillId="5" borderId="1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10" fontId="12" fillId="2" borderId="44" xfId="1" applyNumberFormat="1" applyFont="1" applyFill="1" applyBorder="1" applyAlignment="1">
      <alignment vertical="center" wrapText="1"/>
    </xf>
    <xf numFmtId="165" fontId="12" fillId="2" borderId="44" xfId="1" applyNumberFormat="1" applyFont="1" applyFill="1" applyBorder="1" applyAlignment="1">
      <alignment horizontal="justify" vertical="center" wrapText="1"/>
    </xf>
    <xf numFmtId="0" fontId="11" fillId="2" borderId="17" xfId="0" applyFont="1" applyFill="1" applyBorder="1" applyAlignment="1">
      <alignment horizontal="center" vertical="center" wrapText="1"/>
    </xf>
    <xf numFmtId="0" fontId="11" fillId="2" borderId="45" xfId="0" applyFont="1" applyFill="1" applyBorder="1" applyAlignment="1">
      <alignment horizontal="center" vertical="center" wrapText="1"/>
    </xf>
  </cellXfs>
  <cellStyles count="3">
    <cellStyle name="Moneda 2" xfId="2" xr:uid="{00000000-0005-0000-0000-000000000000}"/>
    <cellStyle name="Normal" xfId="0" builtinId="0"/>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122465</xdr:rowOff>
    </xdr:from>
    <xdr:to>
      <xdr:col>0</xdr:col>
      <xdr:colOff>3701144</xdr:colOff>
      <xdr:row>5</xdr:row>
      <xdr:rowOff>145333</xdr:rowOff>
    </xdr:to>
    <xdr:pic>
      <xdr:nvPicPr>
        <xdr:cNvPr id="3" name="Imagen 2">
          <a:extLst>
            <a:ext uri="{FF2B5EF4-FFF2-40B4-BE49-F238E27FC236}">
              <a16:creationId xmlns:a16="http://schemas.microsoft.com/office/drawing/2014/main" id="{9FE01B7A-7673-4EEE-9CEC-8917B1EC3B02}"/>
            </a:ext>
          </a:extLst>
        </xdr:cNvPr>
        <xdr:cNvPicPr>
          <a:picLocks noChangeAspect="1"/>
        </xdr:cNvPicPr>
      </xdr:nvPicPr>
      <xdr:blipFill>
        <a:blip xmlns:r="http://schemas.openxmlformats.org/officeDocument/2006/relationships" r:embed="rId1"/>
        <a:stretch>
          <a:fillRect/>
        </a:stretch>
      </xdr:blipFill>
      <xdr:spPr>
        <a:xfrm>
          <a:off x="625930" y="122465"/>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1"/>
  <sheetViews>
    <sheetView zoomScale="85" zoomScaleNormal="85" workbookViewId="0">
      <selection activeCell="H15" sqref="H15"/>
    </sheetView>
  </sheetViews>
  <sheetFormatPr baseColWidth="10" defaultRowHeight="15" x14ac:dyDescent="0.25"/>
  <cols>
    <col min="1" max="1" width="43.85546875" bestFit="1" customWidth="1"/>
    <col min="2" max="2" width="8" customWidth="1"/>
    <col min="4" max="60" width="3.7109375" customWidth="1"/>
  </cols>
  <sheetData>
    <row r="1" spans="1:51" x14ac:dyDescent="0.25">
      <c r="A1" s="102" t="s">
        <v>31</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row>
    <row r="2" spans="1:51" x14ac:dyDescent="0.25">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row>
    <row r="3" spans="1:51" ht="21.75" customHeight="1" x14ac:dyDescent="0.25">
      <c r="A3" s="104" t="s">
        <v>0</v>
      </c>
      <c r="B3" s="105" t="s">
        <v>1</v>
      </c>
      <c r="C3" s="105" t="s">
        <v>2</v>
      </c>
      <c r="D3" s="105" t="s">
        <v>3</v>
      </c>
      <c r="E3" s="105"/>
      <c r="F3" s="105"/>
      <c r="G3" s="105"/>
      <c r="H3" s="105" t="s">
        <v>4</v>
      </c>
      <c r="I3" s="105"/>
      <c r="J3" s="105"/>
      <c r="K3" s="105"/>
      <c r="L3" s="105" t="s">
        <v>5</v>
      </c>
      <c r="M3" s="105"/>
      <c r="N3" s="105"/>
      <c r="O3" s="105"/>
      <c r="P3" s="105" t="s">
        <v>6</v>
      </c>
      <c r="Q3" s="105"/>
      <c r="R3" s="105"/>
      <c r="S3" s="105"/>
      <c r="T3" s="105" t="s">
        <v>7</v>
      </c>
      <c r="U3" s="105"/>
      <c r="V3" s="105"/>
      <c r="W3" s="105"/>
      <c r="X3" s="105" t="s">
        <v>8</v>
      </c>
      <c r="Y3" s="105"/>
      <c r="Z3" s="105"/>
      <c r="AA3" s="105"/>
      <c r="AB3" s="105" t="s">
        <v>9</v>
      </c>
      <c r="AC3" s="105"/>
      <c r="AD3" s="105"/>
      <c r="AE3" s="105"/>
      <c r="AF3" s="105" t="s">
        <v>10</v>
      </c>
      <c r="AG3" s="105"/>
      <c r="AH3" s="105"/>
      <c r="AI3" s="105"/>
      <c r="AJ3" s="105" t="s">
        <v>11</v>
      </c>
      <c r="AK3" s="105"/>
      <c r="AL3" s="105"/>
      <c r="AM3" s="105"/>
      <c r="AN3" s="105" t="s">
        <v>12</v>
      </c>
      <c r="AO3" s="105"/>
      <c r="AP3" s="105"/>
      <c r="AQ3" s="105"/>
      <c r="AR3" s="105" t="s">
        <v>13</v>
      </c>
      <c r="AS3" s="105"/>
      <c r="AT3" s="105"/>
      <c r="AU3" s="105"/>
      <c r="AV3" s="105" t="s">
        <v>14</v>
      </c>
      <c r="AW3" s="105"/>
      <c r="AX3" s="105"/>
      <c r="AY3" s="105"/>
    </row>
    <row r="4" spans="1:51" x14ac:dyDescent="0.25">
      <c r="A4" s="104"/>
      <c r="B4" s="105"/>
      <c r="C4" s="105"/>
      <c r="D4" s="1">
        <v>1</v>
      </c>
      <c r="E4" s="1">
        <v>2</v>
      </c>
      <c r="F4" s="1">
        <v>3</v>
      </c>
      <c r="G4" s="1">
        <v>4</v>
      </c>
      <c r="H4" s="1">
        <v>1</v>
      </c>
      <c r="I4" s="1">
        <v>2</v>
      </c>
      <c r="J4" s="1">
        <v>3</v>
      </c>
      <c r="K4" s="1">
        <v>4</v>
      </c>
      <c r="L4" s="1">
        <v>1</v>
      </c>
      <c r="M4" s="1">
        <v>2</v>
      </c>
      <c r="N4" s="1">
        <v>3</v>
      </c>
      <c r="O4" s="1">
        <v>4</v>
      </c>
      <c r="P4" s="1">
        <v>1</v>
      </c>
      <c r="Q4" s="1">
        <v>2</v>
      </c>
      <c r="R4" s="1">
        <v>3</v>
      </c>
      <c r="S4" s="1">
        <v>4</v>
      </c>
      <c r="T4" s="1">
        <v>1</v>
      </c>
      <c r="U4" s="1">
        <v>2</v>
      </c>
      <c r="V4" s="1">
        <v>3</v>
      </c>
      <c r="W4" s="1">
        <v>4</v>
      </c>
      <c r="X4" s="1">
        <v>1</v>
      </c>
      <c r="Y4" s="1">
        <v>2</v>
      </c>
      <c r="Z4" s="1">
        <v>3</v>
      </c>
      <c r="AA4" s="1">
        <v>4</v>
      </c>
      <c r="AB4" s="1">
        <v>1</v>
      </c>
      <c r="AC4" s="1">
        <v>2</v>
      </c>
      <c r="AD4" s="1">
        <v>3</v>
      </c>
      <c r="AE4" s="1">
        <v>4</v>
      </c>
      <c r="AF4" s="1">
        <v>1</v>
      </c>
      <c r="AG4" s="1">
        <v>2</v>
      </c>
      <c r="AH4" s="1">
        <v>3</v>
      </c>
      <c r="AI4" s="1">
        <v>4</v>
      </c>
      <c r="AJ4" s="1">
        <v>1</v>
      </c>
      <c r="AK4" s="1">
        <v>2</v>
      </c>
      <c r="AL4" s="1">
        <v>3</v>
      </c>
      <c r="AM4" s="1">
        <v>4</v>
      </c>
      <c r="AN4" s="1">
        <v>1</v>
      </c>
      <c r="AO4" s="1">
        <v>2</v>
      </c>
      <c r="AP4" s="1">
        <v>3</v>
      </c>
      <c r="AQ4" s="1">
        <v>4</v>
      </c>
      <c r="AR4" s="1">
        <v>1</v>
      </c>
      <c r="AS4" s="1">
        <v>2</v>
      </c>
      <c r="AT4" s="1">
        <v>3</v>
      </c>
      <c r="AU4" s="1">
        <v>4</v>
      </c>
      <c r="AV4" s="1">
        <v>1</v>
      </c>
      <c r="AW4" s="1">
        <v>2</v>
      </c>
      <c r="AX4" s="1">
        <v>3</v>
      </c>
      <c r="AY4" s="1">
        <v>4</v>
      </c>
    </row>
    <row r="5" spans="1:51" x14ac:dyDescent="0.25">
      <c r="A5" s="106" t="s">
        <v>15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row>
    <row r="6" spans="1:51" x14ac:dyDescent="0.25">
      <c r="A6" s="11" t="s">
        <v>16</v>
      </c>
      <c r="B6" s="3">
        <v>240</v>
      </c>
      <c r="C6" s="9" t="s">
        <v>17</v>
      </c>
      <c r="D6" s="107"/>
      <c r="E6" s="107"/>
      <c r="F6" s="107"/>
      <c r="G6" s="107"/>
      <c r="H6" s="107"/>
      <c r="I6" s="107"/>
      <c r="J6" s="107"/>
      <c r="K6" s="107"/>
      <c r="L6" s="107"/>
      <c r="M6" s="107"/>
      <c r="N6" s="107"/>
      <c r="O6" s="107"/>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x14ac:dyDescent="0.25">
      <c r="A7" s="11" t="s">
        <v>44</v>
      </c>
      <c r="B7" s="3">
        <v>40</v>
      </c>
      <c r="C7" s="9" t="s">
        <v>17</v>
      </c>
      <c r="D7" s="2"/>
      <c r="E7" s="2"/>
      <c r="F7" s="2"/>
      <c r="G7" s="2"/>
      <c r="H7" s="2"/>
      <c r="I7" s="2"/>
      <c r="J7" s="2"/>
      <c r="K7" s="2"/>
      <c r="L7" s="2"/>
      <c r="M7" s="2"/>
      <c r="N7" s="2"/>
      <c r="O7" s="4"/>
      <c r="P7" s="2"/>
      <c r="Q7" s="2"/>
      <c r="R7" s="2"/>
      <c r="S7" s="2"/>
      <c r="T7" s="2"/>
      <c r="U7" s="2"/>
      <c r="V7" s="2"/>
      <c r="W7" s="2"/>
      <c r="X7" s="2"/>
      <c r="Y7" s="2"/>
      <c r="Z7" s="2"/>
      <c r="AA7" s="4"/>
      <c r="AB7" s="2"/>
      <c r="AC7" s="2"/>
      <c r="AD7" s="2"/>
      <c r="AE7" s="2"/>
      <c r="AF7" s="2"/>
      <c r="AG7" s="2"/>
      <c r="AH7" s="2"/>
      <c r="AI7" s="2"/>
      <c r="AJ7" s="2"/>
      <c r="AK7" s="2"/>
      <c r="AL7" s="2"/>
      <c r="AM7" s="4"/>
      <c r="AN7" s="2"/>
      <c r="AO7" s="2"/>
      <c r="AP7" s="2"/>
      <c r="AQ7" s="2"/>
      <c r="AR7" s="2"/>
      <c r="AS7" s="2"/>
      <c r="AT7" s="2"/>
      <c r="AU7" s="2"/>
      <c r="AV7" s="2"/>
      <c r="AW7" s="2"/>
      <c r="AX7" s="2"/>
      <c r="AY7" s="4"/>
    </row>
    <row r="8" spans="1:51" x14ac:dyDescent="0.25">
      <c r="A8" s="11" t="s">
        <v>18</v>
      </c>
      <c r="B8" s="3">
        <v>40</v>
      </c>
      <c r="C8" s="9" t="s">
        <v>17</v>
      </c>
      <c r="D8" s="2"/>
      <c r="E8" s="2"/>
      <c r="F8" s="2"/>
      <c r="G8" s="2"/>
      <c r="H8" s="2"/>
      <c r="I8" s="2"/>
      <c r="J8" s="2"/>
      <c r="K8" s="2"/>
      <c r="L8" s="2"/>
      <c r="M8" s="2"/>
      <c r="N8" s="2"/>
      <c r="O8" s="4"/>
      <c r="P8" s="2"/>
      <c r="Q8" s="2"/>
      <c r="R8" s="2"/>
      <c r="S8" s="2"/>
      <c r="T8" s="2"/>
      <c r="U8" s="2"/>
      <c r="V8" s="2"/>
      <c r="W8" s="2"/>
      <c r="X8" s="2"/>
      <c r="Y8" s="2"/>
      <c r="Z8" s="2"/>
      <c r="AA8" s="4"/>
      <c r="AB8" s="2"/>
      <c r="AC8" s="2"/>
      <c r="AD8" s="2"/>
      <c r="AE8" s="2"/>
      <c r="AF8" s="2"/>
      <c r="AG8" s="2"/>
      <c r="AH8" s="2"/>
      <c r="AI8" s="2"/>
      <c r="AJ8" s="2"/>
      <c r="AK8" s="2"/>
      <c r="AL8" s="2"/>
      <c r="AM8" s="4"/>
      <c r="AN8" s="2"/>
      <c r="AO8" s="2"/>
      <c r="AP8" s="2"/>
      <c r="AQ8" s="2"/>
      <c r="AR8" s="2"/>
      <c r="AS8" s="2"/>
      <c r="AT8" s="2"/>
      <c r="AU8" s="2"/>
      <c r="AV8" s="2"/>
      <c r="AW8" s="2"/>
      <c r="AX8" s="2"/>
      <c r="AY8" s="4"/>
    </row>
    <row r="9" spans="1:51" x14ac:dyDescent="0.25">
      <c r="A9" s="11" t="s">
        <v>43</v>
      </c>
      <c r="B9" s="3">
        <v>10</v>
      </c>
      <c r="C9" s="9" t="s">
        <v>17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4"/>
      <c r="AO9" s="2"/>
      <c r="AP9" s="2"/>
      <c r="AQ9" s="2"/>
      <c r="AR9" s="2"/>
      <c r="AS9" s="2"/>
      <c r="AT9" s="2"/>
      <c r="AU9" s="2"/>
      <c r="AV9" s="2"/>
      <c r="AW9" s="2"/>
      <c r="AX9" s="2"/>
      <c r="AY9" s="2"/>
    </row>
    <row r="10" spans="1:51" x14ac:dyDescent="0.25">
      <c r="A10" s="106" t="s">
        <v>39</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row>
    <row r="11" spans="1:51" ht="24.75" x14ac:dyDescent="0.25">
      <c r="A11" s="11" t="s">
        <v>30</v>
      </c>
      <c r="B11" s="7">
        <v>48</v>
      </c>
      <c r="C11" s="8" t="s">
        <v>27</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4"/>
      <c r="AS11" s="4"/>
      <c r="AT11" s="4"/>
      <c r="AU11" s="4"/>
      <c r="AV11" s="2"/>
      <c r="AW11" s="2"/>
      <c r="AX11" s="2"/>
      <c r="AY11" s="2"/>
    </row>
    <row r="12" spans="1:51" ht="30" x14ac:dyDescent="0.25">
      <c r="A12" s="11" t="s">
        <v>32</v>
      </c>
      <c r="B12" s="7">
        <v>40</v>
      </c>
      <c r="C12" s="10" t="s">
        <v>33</v>
      </c>
      <c r="D12" s="2"/>
      <c r="E12" s="2"/>
      <c r="F12" s="2"/>
      <c r="G12" s="2"/>
      <c r="H12" s="2"/>
      <c r="I12" s="2"/>
      <c r="J12" s="2"/>
      <c r="K12" s="2"/>
      <c r="L12" s="2"/>
      <c r="M12" s="2"/>
      <c r="N12" s="2"/>
      <c r="O12" s="2"/>
      <c r="P12" s="2"/>
      <c r="Q12" s="2"/>
      <c r="R12" s="2"/>
      <c r="S12" s="2"/>
      <c r="T12" s="4"/>
      <c r="U12" s="4"/>
      <c r="V12" s="4"/>
      <c r="W12" s="4"/>
      <c r="X12" s="2"/>
      <c r="Y12" s="2"/>
      <c r="Z12" s="2"/>
      <c r="AA12" s="2"/>
      <c r="AB12" s="2"/>
      <c r="AC12" s="2"/>
      <c r="AD12" s="2"/>
      <c r="AE12" s="2"/>
      <c r="AF12" s="2"/>
      <c r="AG12" s="2"/>
      <c r="AH12" s="2"/>
      <c r="AI12" s="2"/>
      <c r="AJ12" s="2"/>
      <c r="AK12" s="2"/>
      <c r="AL12" s="2"/>
      <c r="AM12" s="2"/>
      <c r="AN12" s="2"/>
      <c r="AO12" s="2"/>
      <c r="AP12" s="2"/>
      <c r="AQ12" s="2"/>
      <c r="AR12" s="4"/>
      <c r="AS12" s="4"/>
      <c r="AT12" s="4"/>
      <c r="AU12" s="4"/>
      <c r="AV12" s="2"/>
      <c r="AW12" s="2"/>
      <c r="AX12" s="2"/>
      <c r="AY12" s="2"/>
    </row>
    <row r="13" spans="1:51" ht="30" x14ac:dyDescent="0.25">
      <c r="A13" s="11" t="s">
        <v>50</v>
      </c>
      <c r="B13" s="7">
        <v>4</v>
      </c>
      <c r="C13" s="10" t="s">
        <v>49</v>
      </c>
      <c r="D13" s="2"/>
      <c r="E13" s="2"/>
      <c r="F13" s="2"/>
      <c r="G13" s="2"/>
      <c r="H13" s="2"/>
      <c r="I13" s="2"/>
      <c r="J13" s="2"/>
      <c r="K13" s="2"/>
      <c r="L13" s="4"/>
      <c r="M13" s="2"/>
      <c r="N13" s="2"/>
      <c r="O13" s="2"/>
      <c r="P13" s="2"/>
      <c r="Q13" s="2"/>
      <c r="R13" s="2"/>
      <c r="S13" s="2"/>
      <c r="T13" s="4"/>
      <c r="U13" s="4"/>
      <c r="V13" s="4"/>
      <c r="W13" s="4"/>
      <c r="X13" s="2"/>
      <c r="Y13" s="2"/>
      <c r="Z13" s="2"/>
      <c r="AA13" s="2"/>
      <c r="AB13" s="2"/>
      <c r="AC13" s="2"/>
      <c r="AD13" s="2"/>
      <c r="AE13" s="2"/>
      <c r="AF13" s="2"/>
      <c r="AG13" s="2"/>
      <c r="AH13" s="2"/>
      <c r="AI13" s="2"/>
      <c r="AJ13" s="2"/>
      <c r="AK13" s="2"/>
      <c r="AL13" s="2"/>
      <c r="AM13" s="2"/>
      <c r="AN13" s="2"/>
      <c r="AO13" s="2"/>
      <c r="AP13" s="2"/>
      <c r="AQ13" s="2"/>
      <c r="AR13" s="4"/>
      <c r="AS13" s="4"/>
      <c r="AT13" s="4"/>
      <c r="AU13" s="4"/>
      <c r="AV13" s="2"/>
      <c r="AW13" s="2"/>
      <c r="AX13" s="2"/>
      <c r="AY13" s="2"/>
    </row>
    <row r="14" spans="1:51" ht="30" x14ac:dyDescent="0.25">
      <c r="A14" s="11" t="s">
        <v>51</v>
      </c>
      <c r="B14" s="7">
        <v>4</v>
      </c>
      <c r="C14" s="10" t="s">
        <v>49</v>
      </c>
      <c r="D14" s="2"/>
      <c r="E14" s="2"/>
      <c r="F14" s="2"/>
      <c r="G14" s="2"/>
      <c r="H14" s="2"/>
      <c r="I14" s="2"/>
      <c r="J14" s="2"/>
      <c r="K14" s="2"/>
      <c r="L14" s="2"/>
      <c r="M14" s="2"/>
      <c r="N14" s="2"/>
      <c r="O14" s="4"/>
      <c r="P14" s="2"/>
      <c r="Q14" s="2"/>
      <c r="R14" s="2"/>
      <c r="S14" s="2"/>
      <c r="T14" s="4"/>
      <c r="U14" s="4"/>
      <c r="V14" s="4"/>
      <c r="W14" s="4"/>
      <c r="X14" s="2"/>
      <c r="Y14" s="2"/>
      <c r="Z14" s="2"/>
      <c r="AA14" s="2"/>
      <c r="AB14" s="2"/>
      <c r="AC14" s="2"/>
      <c r="AD14" s="2"/>
      <c r="AE14" s="2"/>
      <c r="AF14" s="2"/>
      <c r="AG14" s="2"/>
      <c r="AH14" s="2"/>
      <c r="AI14" s="2"/>
      <c r="AJ14" s="2"/>
      <c r="AK14" s="2"/>
      <c r="AL14" s="2"/>
      <c r="AM14" s="2"/>
      <c r="AN14" s="2"/>
      <c r="AO14" s="2"/>
      <c r="AP14" s="2"/>
      <c r="AQ14" s="2"/>
      <c r="AR14" s="4"/>
      <c r="AS14" s="4"/>
      <c r="AT14" s="4"/>
      <c r="AU14" s="4"/>
      <c r="AV14" s="2"/>
      <c r="AW14" s="2"/>
      <c r="AX14" s="2"/>
      <c r="AY14" s="2"/>
    </row>
    <row r="15" spans="1:51" ht="36.75" x14ac:dyDescent="0.25">
      <c r="A15" s="11" t="s">
        <v>19</v>
      </c>
      <c r="B15" s="7">
        <v>2</v>
      </c>
      <c r="C15" s="8" t="s">
        <v>28</v>
      </c>
      <c r="D15" s="2"/>
      <c r="E15" s="2"/>
      <c r="F15" s="2"/>
      <c r="G15" s="2"/>
      <c r="H15" s="2"/>
      <c r="I15" s="2"/>
      <c r="J15" s="2"/>
      <c r="K15" s="2"/>
      <c r="L15" s="2"/>
      <c r="M15" s="2"/>
      <c r="N15" s="2"/>
      <c r="O15" s="2"/>
      <c r="P15" s="2"/>
      <c r="Q15" s="2"/>
      <c r="R15" s="2"/>
      <c r="S15" s="4"/>
      <c r="T15" s="2"/>
      <c r="U15" s="2"/>
      <c r="V15" s="2"/>
      <c r="W15" s="2"/>
      <c r="X15" s="2"/>
      <c r="Y15" s="2"/>
      <c r="Z15" s="2"/>
      <c r="AA15" s="2"/>
      <c r="AB15" s="2"/>
      <c r="AC15" s="2"/>
      <c r="AD15" s="2"/>
      <c r="AE15" s="2"/>
      <c r="AF15" s="2"/>
      <c r="AG15" s="2"/>
      <c r="AH15" s="2"/>
      <c r="AI15" s="4"/>
      <c r="AJ15" s="2"/>
      <c r="AK15" s="2"/>
      <c r="AL15" s="2"/>
      <c r="AM15" s="2"/>
      <c r="AN15" s="2"/>
      <c r="AO15" s="2"/>
      <c r="AP15" s="2"/>
      <c r="AQ15" s="2"/>
      <c r="AR15" s="2"/>
      <c r="AS15" s="2"/>
      <c r="AT15" s="2"/>
      <c r="AU15" s="2"/>
      <c r="AV15" s="2"/>
      <c r="AW15" s="2"/>
      <c r="AX15" s="4"/>
      <c r="AY15" s="2"/>
    </row>
    <row r="16" spans="1:51" ht="36.75" x14ac:dyDescent="0.25">
      <c r="A16" s="11" t="s">
        <v>34</v>
      </c>
      <c r="B16" s="7">
        <v>2</v>
      </c>
      <c r="C16" s="8" t="s">
        <v>28</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4"/>
      <c r="AS16" s="4"/>
      <c r="AT16" s="4"/>
      <c r="AU16" s="4"/>
      <c r="AV16" s="2"/>
      <c r="AW16" s="2"/>
      <c r="AX16" s="2"/>
      <c r="AY16" s="2"/>
    </row>
    <row r="17" spans="1:51" ht="36.75" x14ac:dyDescent="0.25">
      <c r="A17" s="11" t="s">
        <v>20</v>
      </c>
      <c r="B17" s="7">
        <v>2</v>
      </c>
      <c r="C17" s="8" t="s">
        <v>28</v>
      </c>
      <c r="D17" s="2"/>
      <c r="E17" s="2"/>
      <c r="F17" s="2"/>
      <c r="G17" s="2"/>
      <c r="H17" s="2"/>
      <c r="I17" s="2"/>
      <c r="J17" s="2"/>
      <c r="K17" s="2"/>
      <c r="L17" s="2"/>
      <c r="M17" s="2"/>
      <c r="N17" s="2"/>
      <c r="O17" s="2"/>
      <c r="P17" s="2"/>
      <c r="Q17" s="2"/>
      <c r="R17" s="2"/>
      <c r="S17" s="2"/>
      <c r="T17" s="2"/>
      <c r="U17" s="2"/>
      <c r="V17" s="2"/>
      <c r="W17" s="2"/>
      <c r="X17" s="4"/>
      <c r="Y17" s="4"/>
      <c r="Z17" s="4"/>
      <c r="AA17" s="4"/>
      <c r="AB17" s="2"/>
      <c r="AC17" s="2"/>
      <c r="AD17" s="2"/>
      <c r="AE17" s="2"/>
      <c r="AF17" s="2"/>
      <c r="AG17" s="2"/>
      <c r="AH17" s="2"/>
      <c r="AI17" s="2"/>
      <c r="AJ17" s="2"/>
      <c r="AK17" s="2"/>
      <c r="AL17" s="2"/>
      <c r="AM17" s="2"/>
      <c r="AN17" s="2"/>
      <c r="AO17" s="2"/>
      <c r="AP17" s="2"/>
      <c r="AQ17" s="2"/>
      <c r="AR17" s="2"/>
      <c r="AS17" s="2"/>
      <c r="AT17" s="2"/>
      <c r="AU17" s="2"/>
      <c r="AV17" s="4"/>
      <c r="AW17" s="4"/>
      <c r="AX17" s="4"/>
      <c r="AY17" s="4"/>
    </row>
    <row r="18" spans="1:51" ht="30" x14ac:dyDescent="0.25">
      <c r="A18" s="11" t="s">
        <v>36</v>
      </c>
      <c r="B18" s="7">
        <v>2</v>
      </c>
      <c r="C18" s="8" t="s">
        <v>37</v>
      </c>
      <c r="D18" s="2"/>
      <c r="E18" s="2"/>
      <c r="F18" s="2"/>
      <c r="G18" s="2"/>
      <c r="H18" s="4"/>
      <c r="I18" s="4"/>
      <c r="J18" s="4"/>
      <c r="K18" s="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4"/>
      <c r="AO18" s="4"/>
      <c r="AP18" s="4"/>
      <c r="AQ18" s="4"/>
      <c r="AR18" s="2"/>
      <c r="AS18" s="2"/>
      <c r="AT18" s="2"/>
      <c r="AU18" s="2"/>
      <c r="AV18" s="2"/>
      <c r="AW18" s="2"/>
      <c r="AX18" s="2"/>
      <c r="AY18" s="2"/>
    </row>
    <row r="19" spans="1:51" x14ac:dyDescent="0.25">
      <c r="A19" s="106" t="s">
        <v>24</v>
      </c>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row>
    <row r="20" spans="1:51" ht="60.75" x14ac:dyDescent="0.25">
      <c r="A20" s="5" t="s">
        <v>21</v>
      </c>
      <c r="B20" s="7">
        <v>16</v>
      </c>
      <c r="C20" s="8" t="s">
        <v>29</v>
      </c>
      <c r="D20" s="2"/>
      <c r="E20" s="2"/>
      <c r="F20" s="2"/>
      <c r="G20" s="2"/>
      <c r="H20" s="2"/>
      <c r="I20" s="2"/>
      <c r="J20" s="2"/>
      <c r="K20" s="2"/>
      <c r="L20" s="2"/>
      <c r="M20" s="2"/>
      <c r="N20" s="2"/>
      <c r="O20" s="4"/>
      <c r="P20" s="2"/>
      <c r="Q20" s="2"/>
      <c r="R20" s="2"/>
      <c r="S20" s="2"/>
      <c r="T20" s="2"/>
      <c r="U20" s="2"/>
      <c r="V20" s="2"/>
      <c r="W20" s="2"/>
      <c r="X20" s="2"/>
      <c r="Y20" s="2"/>
      <c r="Z20" s="2"/>
      <c r="AA20" s="4"/>
      <c r="AB20" s="2"/>
      <c r="AC20" s="2"/>
      <c r="AD20" s="2"/>
      <c r="AE20" s="2"/>
      <c r="AF20" s="2"/>
      <c r="AG20" s="2"/>
      <c r="AH20" s="2"/>
      <c r="AI20" s="2"/>
      <c r="AJ20" s="2"/>
      <c r="AK20" s="2"/>
      <c r="AL20" s="2"/>
      <c r="AM20" s="4"/>
      <c r="AN20" s="2"/>
      <c r="AO20" s="2"/>
      <c r="AP20" s="2"/>
      <c r="AQ20" s="2"/>
      <c r="AR20" s="2"/>
      <c r="AS20" s="2"/>
      <c r="AT20" s="2"/>
      <c r="AU20" s="2"/>
      <c r="AV20" s="2"/>
      <c r="AW20" s="2"/>
      <c r="AX20" s="2"/>
      <c r="AY20" s="4"/>
    </row>
    <row r="21" spans="1:51" ht="60.75" x14ac:dyDescent="0.25">
      <c r="A21" s="5" t="s">
        <v>22</v>
      </c>
      <c r="B21" s="7">
        <v>16</v>
      </c>
      <c r="C21" s="8" t="s">
        <v>29</v>
      </c>
      <c r="D21" s="2"/>
      <c r="E21" s="2"/>
      <c r="F21" s="2"/>
      <c r="G21" s="2"/>
      <c r="H21" s="2"/>
      <c r="I21" s="2"/>
      <c r="J21" s="2"/>
      <c r="K21" s="2"/>
      <c r="L21" s="2"/>
      <c r="M21" s="2"/>
      <c r="N21" s="4"/>
      <c r="O21" s="2"/>
      <c r="P21" s="2"/>
      <c r="Q21" s="2"/>
      <c r="R21" s="2"/>
      <c r="S21" s="2"/>
      <c r="T21" s="2"/>
      <c r="U21" s="2"/>
      <c r="V21" s="2"/>
      <c r="W21" s="2"/>
      <c r="X21" s="2"/>
      <c r="Y21" s="2"/>
      <c r="Z21" s="4"/>
      <c r="AA21" s="2"/>
      <c r="AB21" s="2"/>
      <c r="AC21" s="2"/>
      <c r="AD21" s="2"/>
      <c r="AE21" s="2"/>
      <c r="AF21" s="2"/>
      <c r="AG21" s="2"/>
      <c r="AH21" s="2"/>
      <c r="AI21" s="2"/>
      <c r="AJ21" s="2"/>
      <c r="AK21" s="2"/>
      <c r="AL21" s="4"/>
      <c r="AM21" s="2"/>
      <c r="AN21" s="2"/>
      <c r="AO21" s="2"/>
      <c r="AP21" s="2"/>
      <c r="AQ21" s="2"/>
      <c r="AR21" s="2"/>
      <c r="AS21" s="2"/>
      <c r="AT21" s="2"/>
      <c r="AU21" s="2"/>
      <c r="AV21" s="2"/>
      <c r="AW21" s="2"/>
      <c r="AX21" s="4"/>
      <c r="AY21" s="2"/>
    </row>
    <row r="22" spans="1:51" ht="60.75" x14ac:dyDescent="0.25">
      <c r="A22" s="5" t="s">
        <v>23</v>
      </c>
      <c r="B22" s="7">
        <v>16</v>
      </c>
      <c r="C22" s="8" t="s">
        <v>29</v>
      </c>
      <c r="D22" s="2"/>
      <c r="E22" s="2"/>
      <c r="F22" s="2"/>
      <c r="G22" s="2"/>
      <c r="H22" s="2"/>
      <c r="I22" s="2"/>
      <c r="J22" s="2"/>
      <c r="K22" s="2"/>
      <c r="L22" s="2"/>
      <c r="M22" s="2"/>
      <c r="N22" s="4"/>
      <c r="O22" s="2"/>
      <c r="P22" s="2"/>
      <c r="Q22" s="2"/>
      <c r="R22" s="2"/>
      <c r="S22" s="2"/>
      <c r="T22" s="2"/>
      <c r="U22" s="2"/>
      <c r="V22" s="2"/>
      <c r="W22" s="2"/>
      <c r="X22" s="2"/>
      <c r="Y22" s="2"/>
      <c r="Z22" s="4"/>
      <c r="AA22" s="2"/>
      <c r="AB22" s="2"/>
      <c r="AC22" s="2"/>
      <c r="AD22" s="2"/>
      <c r="AE22" s="2"/>
      <c r="AF22" s="2"/>
      <c r="AG22" s="2"/>
      <c r="AH22" s="2"/>
      <c r="AI22" s="2"/>
      <c r="AJ22" s="2"/>
      <c r="AK22" s="2"/>
      <c r="AL22" s="4"/>
      <c r="AM22" s="2"/>
      <c r="AN22" s="2"/>
      <c r="AO22" s="2"/>
      <c r="AP22" s="2"/>
      <c r="AQ22" s="2"/>
      <c r="AR22" s="2"/>
      <c r="AS22" s="2"/>
      <c r="AT22" s="2"/>
      <c r="AU22" s="2"/>
      <c r="AV22" s="2"/>
      <c r="AW22" s="2"/>
      <c r="AX22" s="4"/>
      <c r="AY22" s="2"/>
    </row>
    <row r="23" spans="1:51" x14ac:dyDescent="0.25">
      <c r="A23" s="106" t="s">
        <v>25</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row>
    <row r="24" spans="1:51" ht="30" x14ac:dyDescent="0.25">
      <c r="A24" s="12" t="s">
        <v>40</v>
      </c>
      <c r="B24" s="2"/>
      <c r="C24" s="7" t="s">
        <v>17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4"/>
      <c r="AK24" s="4"/>
      <c r="AL24" s="4"/>
      <c r="AM24" s="4"/>
      <c r="AN24" s="4"/>
      <c r="AO24" s="4"/>
      <c r="AP24" s="4"/>
      <c r="AQ24" s="4"/>
      <c r="AR24" s="4"/>
      <c r="AS24" s="4"/>
      <c r="AT24" s="4"/>
      <c r="AU24" s="4"/>
      <c r="AV24" s="4"/>
      <c r="AW24" s="4"/>
      <c r="AX24" s="4"/>
      <c r="AY24" s="4"/>
    </row>
    <row r="25" spans="1:51" ht="30" x14ac:dyDescent="0.25">
      <c r="A25" s="12" t="s">
        <v>46</v>
      </c>
      <c r="B25" s="2"/>
      <c r="C25" s="7" t="s">
        <v>17</v>
      </c>
      <c r="D25" s="2"/>
      <c r="E25" s="2"/>
      <c r="F25" s="2"/>
      <c r="G25" s="2"/>
      <c r="H25" s="2"/>
      <c r="I25" s="2"/>
      <c r="J25" s="2"/>
      <c r="K25" s="2"/>
      <c r="L25" s="4"/>
      <c r="M25" s="4"/>
      <c r="N25" s="4"/>
      <c r="O25" s="4"/>
      <c r="P25" s="2"/>
      <c r="Q25" s="2"/>
      <c r="R25" s="2"/>
      <c r="S25" s="2"/>
      <c r="T25" s="2"/>
      <c r="U25" s="2"/>
      <c r="V25" s="2"/>
      <c r="W25" s="2"/>
      <c r="X25" s="2"/>
      <c r="Y25" s="2"/>
      <c r="Z25" s="2"/>
      <c r="AA25" s="2"/>
      <c r="AB25" s="2"/>
      <c r="AC25" s="2"/>
      <c r="AD25" s="2"/>
      <c r="AE25" s="2"/>
      <c r="AF25" s="2"/>
      <c r="AG25" s="2"/>
      <c r="AH25" s="2"/>
      <c r="AI25" s="2"/>
      <c r="AJ25" s="4"/>
      <c r="AK25" s="4"/>
      <c r="AL25" s="4"/>
      <c r="AM25" s="4"/>
      <c r="AN25" s="4"/>
      <c r="AO25" s="4"/>
      <c r="AP25" s="4"/>
      <c r="AQ25" s="4"/>
      <c r="AR25" s="4"/>
      <c r="AS25" s="4"/>
      <c r="AT25" s="4"/>
      <c r="AU25" s="4"/>
      <c r="AV25" s="4"/>
      <c r="AW25" s="4"/>
      <c r="AX25" s="4"/>
      <c r="AY25" s="4"/>
    </row>
    <row r="26" spans="1:51" ht="30" x14ac:dyDescent="0.25">
      <c r="A26" s="12" t="s">
        <v>47</v>
      </c>
      <c r="B26" s="2"/>
      <c r="C26" s="7" t="s">
        <v>17</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30" x14ac:dyDescent="0.25">
      <c r="A27" s="12" t="s">
        <v>45</v>
      </c>
      <c r="B27" s="2"/>
      <c r="C27" s="7" t="s">
        <v>17</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30" x14ac:dyDescent="0.25">
      <c r="A28" s="12" t="s">
        <v>48</v>
      </c>
      <c r="B28" s="2"/>
      <c r="C28" s="7" t="s">
        <v>17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x14ac:dyDescent="0.25">
      <c r="A29" s="106" t="s">
        <v>26</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row>
    <row r="30" spans="1:51" ht="36.75" x14ac:dyDescent="0.25">
      <c r="A30" s="6" t="s">
        <v>35</v>
      </c>
      <c r="B30" s="7">
        <v>1</v>
      </c>
      <c r="C30" s="8" t="s">
        <v>38</v>
      </c>
      <c r="D30" s="2"/>
      <c r="E30" s="2"/>
      <c r="F30" s="2"/>
      <c r="G30" s="2"/>
      <c r="H30" s="2"/>
      <c r="I30" s="2"/>
      <c r="J30" s="2"/>
      <c r="K30" s="2"/>
      <c r="L30" s="4"/>
      <c r="M30" s="4"/>
      <c r="N30" s="4"/>
      <c r="O30" s="4"/>
      <c r="P30" s="2"/>
      <c r="Q30" s="2"/>
      <c r="R30" s="2"/>
      <c r="S30" s="4"/>
      <c r="T30" s="2"/>
      <c r="U30" s="2"/>
      <c r="V30" s="2"/>
      <c r="W30" s="2"/>
      <c r="X30" s="2"/>
      <c r="Y30" s="2"/>
      <c r="Z30" s="2"/>
      <c r="AA30" s="2"/>
      <c r="AB30" s="2"/>
      <c r="AC30" s="2"/>
      <c r="AD30" s="2"/>
      <c r="AE30" s="2"/>
      <c r="AF30" s="2"/>
      <c r="AG30" s="2"/>
      <c r="AH30" s="2"/>
      <c r="AI30" s="4"/>
      <c r="AJ30" s="2"/>
      <c r="AK30" s="2"/>
      <c r="AL30" s="2"/>
      <c r="AM30" s="2"/>
      <c r="AN30" s="2"/>
      <c r="AO30" s="2"/>
      <c r="AP30" s="2"/>
      <c r="AQ30" s="2"/>
      <c r="AR30" s="2"/>
      <c r="AS30" s="2"/>
      <c r="AT30" s="2"/>
      <c r="AU30" s="2"/>
      <c r="AV30" s="2"/>
      <c r="AW30" s="2"/>
      <c r="AX30" s="4"/>
      <c r="AY30" s="2"/>
    </row>
    <row r="31" spans="1:51" x14ac:dyDescent="0.25">
      <c r="A31" s="2" t="s">
        <v>41</v>
      </c>
      <c r="B31" s="3">
        <v>4</v>
      </c>
      <c r="C31" s="3" t="s">
        <v>42</v>
      </c>
      <c r="D31" s="2"/>
      <c r="E31" s="2"/>
      <c r="F31" s="2"/>
      <c r="G31" s="2"/>
      <c r="H31" s="2"/>
      <c r="I31" s="2"/>
      <c r="J31" s="2"/>
      <c r="K31" s="2"/>
      <c r="L31" s="2"/>
      <c r="M31" s="2"/>
      <c r="N31" s="2"/>
      <c r="O31" s="2"/>
      <c r="P31" s="2"/>
      <c r="Q31" s="2"/>
      <c r="R31" s="2"/>
      <c r="S31" s="2"/>
      <c r="T31" s="4"/>
      <c r="U31" s="4"/>
      <c r="V31" s="4"/>
      <c r="W31" s="4"/>
      <c r="X31" s="2"/>
      <c r="Y31" s="2"/>
      <c r="Z31" s="2"/>
      <c r="AA31" s="2"/>
      <c r="AB31" s="2"/>
      <c r="AC31" s="2"/>
      <c r="AD31" s="2"/>
      <c r="AE31" s="2"/>
      <c r="AF31" s="2"/>
      <c r="AG31" s="2"/>
      <c r="AH31" s="2"/>
      <c r="AI31" s="2"/>
      <c r="AJ31" s="2"/>
      <c r="AK31" s="2"/>
      <c r="AL31" s="2"/>
      <c r="AM31" s="2"/>
      <c r="AN31" s="2"/>
      <c r="AO31" s="4"/>
      <c r="AP31" s="4"/>
      <c r="AQ31" s="4"/>
      <c r="AR31" s="4"/>
      <c r="AS31" s="2"/>
      <c r="AT31" s="2"/>
      <c r="AU31" s="2"/>
      <c r="AV31" s="2"/>
      <c r="AW31" s="2"/>
      <c r="AX31" s="2"/>
      <c r="AY31" s="2"/>
    </row>
  </sheetData>
  <mergeCells count="22">
    <mergeCell ref="A10:AY10"/>
    <mergeCell ref="A19:AY19"/>
    <mergeCell ref="A23:AY23"/>
    <mergeCell ref="A29:AY29"/>
    <mergeCell ref="AJ3:AM3"/>
    <mergeCell ref="AN3:AQ3"/>
    <mergeCell ref="AR3:AU3"/>
    <mergeCell ref="AV3:AY3"/>
    <mergeCell ref="A5:AY5"/>
    <mergeCell ref="D6:O6"/>
    <mergeCell ref="L3:O3"/>
    <mergeCell ref="P3:S3"/>
    <mergeCell ref="T3:W3"/>
    <mergeCell ref="X3:AA3"/>
    <mergeCell ref="AB3:AE3"/>
    <mergeCell ref="AF3:AI3"/>
    <mergeCell ref="A1:AY2"/>
    <mergeCell ref="A3:A4"/>
    <mergeCell ref="B3:B4"/>
    <mergeCell ref="C3:C4"/>
    <mergeCell ref="D3:G3"/>
    <mergeCell ref="H3:K3"/>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D63"/>
  <sheetViews>
    <sheetView showGridLines="0" tabSelected="1" view="pageBreakPreview" topLeftCell="A4" zoomScale="40" zoomScaleNormal="70" zoomScaleSheetLayoutView="40" workbookViewId="0">
      <pane ySplit="8" topLeftCell="A51" activePane="bottomLeft" state="frozen"/>
      <selection activeCell="A4" sqref="A4"/>
      <selection pane="bottomLeft" activeCell="V12" sqref="V12"/>
    </sheetView>
  </sheetViews>
  <sheetFormatPr baseColWidth="10" defaultRowHeight="20.25" x14ac:dyDescent="0.25"/>
  <cols>
    <col min="1" max="1" width="67.28515625" style="35" customWidth="1"/>
    <col min="2" max="2" width="31.28515625" style="35" customWidth="1"/>
    <col min="3" max="3" width="21.42578125" style="35" customWidth="1"/>
    <col min="4" max="4" width="23.42578125" style="35" customWidth="1"/>
    <col min="5" max="5" width="19.85546875" style="35" customWidth="1"/>
    <col min="6" max="6" width="24.5703125" style="35" customWidth="1"/>
    <col min="7" max="7" width="90.140625" style="35" bestFit="1" customWidth="1"/>
    <col min="8" max="10" width="23.42578125" style="35" customWidth="1"/>
    <col min="11" max="11" width="25.140625" style="35" customWidth="1"/>
    <col min="12" max="14" width="24.140625" style="35" customWidth="1"/>
    <col min="15" max="15" width="30.5703125" style="35" customWidth="1"/>
    <col min="16" max="18" width="22" style="35" customWidth="1"/>
    <col min="19" max="20" width="28.7109375" style="35" customWidth="1"/>
    <col min="21" max="21" width="26.5703125" style="35" customWidth="1"/>
    <col min="22" max="22" width="25.5703125" style="35" customWidth="1"/>
    <col min="23" max="23" width="31.28515625" style="35" customWidth="1"/>
    <col min="24" max="32" width="3.7109375" style="35" customWidth="1"/>
    <col min="33" max="16384" width="11.42578125" style="35"/>
  </cols>
  <sheetData>
    <row r="5" spans="1:23" ht="18.75" customHeight="1" x14ac:dyDescent="0.25">
      <c r="A5" s="136" t="s">
        <v>77</v>
      </c>
      <c r="B5" s="137"/>
      <c r="C5" s="137"/>
      <c r="D5" s="137"/>
      <c r="E5" s="137"/>
      <c r="F5" s="137"/>
      <c r="G5" s="137"/>
      <c r="H5" s="137"/>
      <c r="I5" s="137"/>
      <c r="J5" s="137"/>
      <c r="K5" s="137"/>
      <c r="L5" s="137"/>
      <c r="M5" s="137"/>
      <c r="N5" s="137"/>
      <c r="O5" s="137"/>
      <c r="P5" s="137"/>
      <c r="Q5" s="137"/>
      <c r="R5" s="137"/>
      <c r="S5" s="137"/>
      <c r="T5" s="137"/>
      <c r="U5" s="137"/>
      <c r="V5" s="137"/>
      <c r="W5" s="137"/>
    </row>
    <row r="6" spans="1:23" ht="18.75" customHeight="1" x14ac:dyDescent="0.25">
      <c r="A6" s="36"/>
      <c r="B6" s="37"/>
      <c r="C6" s="38"/>
      <c r="D6" s="37"/>
      <c r="E6" s="37"/>
      <c r="F6" s="37"/>
      <c r="G6" s="37"/>
      <c r="H6" s="37"/>
      <c r="I6" s="37"/>
      <c r="J6" s="37"/>
      <c r="K6" s="37"/>
      <c r="L6" s="37"/>
      <c r="M6" s="37"/>
      <c r="N6" s="37"/>
      <c r="O6" s="37"/>
      <c r="P6" s="37"/>
      <c r="Q6" s="37"/>
      <c r="R6" s="37"/>
      <c r="S6" s="37"/>
      <c r="T6" s="37"/>
      <c r="U6" s="37"/>
      <c r="V6" s="37"/>
      <c r="W6" s="37"/>
    </row>
    <row r="7" spans="1:23" ht="18.75" customHeight="1" thickBot="1" x14ac:dyDescent="0.3">
      <c r="A7" s="36"/>
      <c r="B7" s="37"/>
      <c r="C7" s="38"/>
      <c r="D7" s="37"/>
      <c r="E7" s="37"/>
      <c r="F7" s="37"/>
      <c r="G7" s="37"/>
      <c r="H7" s="37"/>
      <c r="I7" s="37"/>
      <c r="J7" s="37"/>
      <c r="K7" s="37"/>
      <c r="L7" s="37"/>
      <c r="M7" s="37"/>
      <c r="N7" s="37"/>
      <c r="O7" s="37"/>
      <c r="P7" s="37"/>
      <c r="Q7" s="37"/>
      <c r="R7" s="37"/>
      <c r="S7" s="37"/>
      <c r="T7" s="37"/>
      <c r="U7" s="37"/>
      <c r="V7" s="37"/>
      <c r="W7" s="37"/>
    </row>
    <row r="8" spans="1:23" s="33" customFormat="1" ht="19.5" customHeight="1" x14ac:dyDescent="0.25">
      <c r="A8" s="155" t="s">
        <v>0</v>
      </c>
      <c r="B8" s="158" t="s">
        <v>60</v>
      </c>
      <c r="C8" s="158" t="s">
        <v>52</v>
      </c>
      <c r="D8" s="161" t="s">
        <v>64</v>
      </c>
      <c r="E8" s="162"/>
      <c r="F8" s="162"/>
      <c r="G8" s="162"/>
      <c r="H8" s="162"/>
      <c r="I8" s="162"/>
      <c r="J8" s="162"/>
      <c r="K8" s="162"/>
      <c r="L8" s="162"/>
      <c r="M8" s="162"/>
      <c r="N8" s="162"/>
      <c r="O8" s="162"/>
      <c r="P8" s="162"/>
      <c r="Q8" s="162"/>
      <c r="R8" s="162"/>
      <c r="S8" s="162"/>
      <c r="T8" s="162"/>
      <c r="U8" s="162"/>
      <c r="V8" s="162"/>
      <c r="W8" s="163"/>
    </row>
    <row r="9" spans="1:23" s="33" customFormat="1" ht="19.5" customHeight="1" x14ac:dyDescent="0.25">
      <c r="A9" s="156"/>
      <c r="B9" s="159"/>
      <c r="C9" s="159"/>
      <c r="D9" s="152" t="s">
        <v>55</v>
      </c>
      <c r="E9" s="152"/>
      <c r="F9" s="152"/>
      <c r="G9" s="153"/>
      <c r="H9" s="154" t="s">
        <v>56</v>
      </c>
      <c r="I9" s="152"/>
      <c r="J9" s="152"/>
      <c r="K9" s="153"/>
      <c r="L9" s="154" t="s">
        <v>57</v>
      </c>
      <c r="M9" s="152"/>
      <c r="N9" s="152"/>
      <c r="O9" s="153"/>
      <c r="P9" s="154" t="s">
        <v>58</v>
      </c>
      <c r="Q9" s="152"/>
      <c r="R9" s="152"/>
      <c r="S9" s="153"/>
      <c r="T9" s="166" t="s">
        <v>121</v>
      </c>
      <c r="U9" s="150" t="s">
        <v>59</v>
      </c>
      <c r="V9" s="150"/>
      <c r="W9" s="151"/>
    </row>
    <row r="10" spans="1:23" s="34" customFormat="1" ht="24.75" customHeight="1" thickBot="1" x14ac:dyDescent="0.3">
      <c r="A10" s="157"/>
      <c r="B10" s="160"/>
      <c r="C10" s="160"/>
      <c r="D10" s="65" t="s">
        <v>53</v>
      </c>
      <c r="E10" s="66" t="s">
        <v>54</v>
      </c>
      <c r="F10" s="66" t="s">
        <v>118</v>
      </c>
      <c r="G10" s="67" t="s">
        <v>61</v>
      </c>
      <c r="H10" s="65" t="s">
        <v>53</v>
      </c>
      <c r="I10" s="66" t="s">
        <v>54</v>
      </c>
      <c r="J10" s="66" t="s">
        <v>118</v>
      </c>
      <c r="K10" s="67" t="s">
        <v>61</v>
      </c>
      <c r="L10" s="65" t="s">
        <v>53</v>
      </c>
      <c r="M10" s="66" t="s">
        <v>54</v>
      </c>
      <c r="N10" s="66" t="s">
        <v>118</v>
      </c>
      <c r="O10" s="67" t="s">
        <v>61</v>
      </c>
      <c r="P10" s="65" t="s">
        <v>53</v>
      </c>
      <c r="Q10" s="66" t="s">
        <v>54</v>
      </c>
      <c r="R10" s="66" t="s">
        <v>118</v>
      </c>
      <c r="S10" s="67" t="s">
        <v>61</v>
      </c>
      <c r="T10" s="167"/>
      <c r="U10" s="65" t="s">
        <v>53</v>
      </c>
      <c r="V10" s="66" t="s">
        <v>54</v>
      </c>
      <c r="W10" s="66" t="s">
        <v>118</v>
      </c>
    </row>
    <row r="11" spans="1:23" ht="19.5" customHeight="1" thickBot="1" x14ac:dyDescent="0.3">
      <c r="A11" s="144" t="s">
        <v>79</v>
      </c>
      <c r="B11" s="145"/>
      <c r="C11" s="145"/>
      <c r="D11" s="145"/>
      <c r="E11" s="145"/>
      <c r="F11" s="145"/>
      <c r="G11" s="145"/>
      <c r="H11" s="145"/>
      <c r="I11" s="145"/>
      <c r="J11" s="145"/>
      <c r="K11" s="145"/>
      <c r="L11" s="145"/>
      <c r="M11" s="145"/>
      <c r="N11" s="145"/>
      <c r="O11" s="145"/>
      <c r="P11" s="145"/>
      <c r="Q11" s="145"/>
      <c r="R11" s="145"/>
      <c r="S11" s="145"/>
      <c r="T11" s="145"/>
      <c r="U11" s="145"/>
      <c r="V11" s="145"/>
      <c r="W11" s="146"/>
    </row>
    <row r="12" spans="1:23" ht="144" customHeight="1" x14ac:dyDescent="0.25">
      <c r="A12" s="19" t="s">
        <v>78</v>
      </c>
      <c r="B12" s="20" t="s">
        <v>65</v>
      </c>
      <c r="C12" s="124">
        <v>12</v>
      </c>
      <c r="D12" s="69">
        <f>1.5%</f>
        <v>1.4999999999999999E-2</v>
      </c>
      <c r="E12" s="70">
        <v>1.4999999999999999E-2</v>
      </c>
      <c r="F12" s="71">
        <f>+IFERROR(E12/D12,"")</f>
        <v>1</v>
      </c>
      <c r="G12" s="100" t="s">
        <v>122</v>
      </c>
      <c r="H12" s="69">
        <v>0.03</v>
      </c>
      <c r="I12" s="71"/>
      <c r="J12" s="71">
        <f>+IFERROR(I12/H12,"")</f>
        <v>0</v>
      </c>
      <c r="K12" s="92"/>
      <c r="L12" s="87">
        <v>1.4999999999999999E-2</v>
      </c>
      <c r="M12" s="71"/>
      <c r="N12" s="71">
        <f>+IFERROR(M12/L12,"")</f>
        <v>0</v>
      </c>
      <c r="O12" s="92"/>
      <c r="P12" s="87">
        <v>0.03</v>
      </c>
      <c r="Q12" s="71"/>
      <c r="R12" s="71">
        <f>+IFERROR(Q12/P12,"")</f>
        <v>0</v>
      </c>
      <c r="S12" s="92"/>
      <c r="T12" s="133">
        <f>SUM(D12:D15,H12:H15,L12:L15,P12:P15)</f>
        <v>0.15</v>
      </c>
      <c r="U12" s="93">
        <f t="shared" ref="U12:V15" si="0">+P12+L12+H12+D12</f>
        <v>0.09</v>
      </c>
      <c r="V12" s="40">
        <f t="shared" si="0"/>
        <v>1.4999999999999999E-2</v>
      </c>
      <c r="W12" s="40">
        <f t="shared" ref="W12:W14" si="1">+IFERROR(V12/U12,"")</f>
        <v>0.16666666666666666</v>
      </c>
    </row>
    <row r="13" spans="1:23" ht="87.75" customHeight="1" x14ac:dyDescent="0.25">
      <c r="A13" s="21" t="s">
        <v>95</v>
      </c>
      <c r="B13" s="22" t="s">
        <v>65</v>
      </c>
      <c r="C13" s="125"/>
      <c r="D13" s="73"/>
      <c r="E13" s="41"/>
      <c r="F13" s="39" t="str">
        <f t="shared" ref="F13:F15" si="2">+IFERROR(E13/D13,"")</f>
        <v/>
      </c>
      <c r="G13" s="74"/>
      <c r="H13" s="73">
        <v>5.4999999999999997E-3</v>
      </c>
      <c r="I13" s="41"/>
      <c r="J13" s="39">
        <f t="shared" ref="J13:J15" si="3">+IFERROR(I13/H13,"")</f>
        <v>0</v>
      </c>
      <c r="K13" s="80"/>
      <c r="L13" s="73"/>
      <c r="M13" s="41"/>
      <c r="N13" s="39" t="str">
        <f t="shared" ref="N13:N15" si="4">+IFERROR(M13/L13,"")</f>
        <v/>
      </c>
      <c r="O13" s="80"/>
      <c r="P13" s="73">
        <v>5.4999999999999997E-3</v>
      </c>
      <c r="Q13" s="41"/>
      <c r="R13" s="39">
        <f t="shared" ref="R13:R15" si="5">+IFERROR(Q13/P13,"")</f>
        <v>0</v>
      </c>
      <c r="S13" s="80"/>
      <c r="T13" s="134"/>
      <c r="U13" s="94">
        <f t="shared" si="0"/>
        <v>1.0999999999999999E-2</v>
      </c>
      <c r="V13" s="42">
        <f t="shared" si="0"/>
        <v>0</v>
      </c>
      <c r="W13" s="42">
        <f t="shared" si="1"/>
        <v>0</v>
      </c>
    </row>
    <row r="14" spans="1:23" ht="150" x14ac:dyDescent="0.25">
      <c r="A14" s="23" t="s">
        <v>96</v>
      </c>
      <c r="B14" s="24" t="s">
        <v>65</v>
      </c>
      <c r="C14" s="125"/>
      <c r="D14" s="75">
        <v>1.2E-2</v>
      </c>
      <c r="E14" s="68">
        <v>1.2E-2</v>
      </c>
      <c r="F14" s="39">
        <f t="shared" si="2"/>
        <v>1</v>
      </c>
      <c r="G14" s="99" t="s">
        <v>123</v>
      </c>
      <c r="H14" s="73"/>
      <c r="I14" s="41"/>
      <c r="J14" s="39" t="str">
        <f t="shared" si="3"/>
        <v/>
      </c>
      <c r="K14" s="80"/>
      <c r="L14" s="73">
        <v>1.2E-2</v>
      </c>
      <c r="M14" s="41"/>
      <c r="N14" s="39">
        <f t="shared" si="4"/>
        <v>0</v>
      </c>
      <c r="O14" s="80"/>
      <c r="P14" s="73"/>
      <c r="Q14" s="41"/>
      <c r="R14" s="39" t="str">
        <f t="shared" si="5"/>
        <v/>
      </c>
      <c r="S14" s="80"/>
      <c r="T14" s="134"/>
      <c r="U14" s="94">
        <f t="shared" si="0"/>
        <v>2.4E-2</v>
      </c>
      <c r="V14" s="42">
        <f t="shared" si="0"/>
        <v>1.2E-2</v>
      </c>
      <c r="W14" s="42">
        <f t="shared" si="1"/>
        <v>0.5</v>
      </c>
    </row>
    <row r="15" spans="1:23" ht="123" customHeight="1" thickBot="1" x14ac:dyDescent="0.3">
      <c r="A15" s="25" t="s">
        <v>97</v>
      </c>
      <c r="B15" s="24" t="s">
        <v>65</v>
      </c>
      <c r="C15" s="126"/>
      <c r="D15" s="76"/>
      <c r="E15" s="77"/>
      <c r="F15" s="78" t="str">
        <f t="shared" si="2"/>
        <v/>
      </c>
      <c r="G15" s="79"/>
      <c r="H15" s="76">
        <v>1.2500000000000001E-2</v>
      </c>
      <c r="I15" s="77"/>
      <c r="J15" s="78">
        <f t="shared" si="3"/>
        <v>0</v>
      </c>
      <c r="K15" s="81"/>
      <c r="L15" s="76">
        <v>1.2500000000000001E-2</v>
      </c>
      <c r="M15" s="77"/>
      <c r="N15" s="78">
        <f t="shared" si="4"/>
        <v>0</v>
      </c>
      <c r="O15" s="81"/>
      <c r="P15" s="76"/>
      <c r="Q15" s="77"/>
      <c r="R15" s="78" t="str">
        <f t="shared" si="5"/>
        <v/>
      </c>
      <c r="S15" s="81"/>
      <c r="T15" s="135"/>
      <c r="U15" s="94">
        <f t="shared" si="0"/>
        <v>2.5000000000000001E-2</v>
      </c>
      <c r="V15" s="42">
        <f t="shared" si="0"/>
        <v>0</v>
      </c>
      <c r="W15" s="42">
        <f t="shared" ref="W15" si="6">+IFERROR(V15/U15,"")</f>
        <v>0</v>
      </c>
    </row>
    <row r="16" spans="1:23" ht="21" thickBot="1" x14ac:dyDescent="0.3">
      <c r="A16" s="144" t="s">
        <v>83</v>
      </c>
      <c r="B16" s="145"/>
      <c r="C16" s="145"/>
      <c r="D16" s="145"/>
      <c r="E16" s="145"/>
      <c r="F16" s="145"/>
      <c r="G16" s="145"/>
      <c r="H16" s="145"/>
      <c r="I16" s="145"/>
      <c r="J16" s="145"/>
      <c r="K16" s="145"/>
      <c r="L16" s="145"/>
      <c r="M16" s="145"/>
      <c r="N16" s="145"/>
      <c r="O16" s="145"/>
      <c r="P16" s="145"/>
      <c r="Q16" s="145"/>
      <c r="R16" s="145"/>
      <c r="S16" s="145"/>
      <c r="T16" s="145"/>
      <c r="U16" s="145"/>
      <c r="V16" s="145"/>
      <c r="W16" s="146"/>
    </row>
    <row r="17" spans="1:23" ht="131.25" customHeight="1" x14ac:dyDescent="0.25">
      <c r="A17" s="19" t="s">
        <v>80</v>
      </c>
      <c r="B17" s="20" t="s">
        <v>65</v>
      </c>
      <c r="C17" s="124">
        <v>13</v>
      </c>
      <c r="D17" s="69">
        <f>1.5%</f>
        <v>1.4999999999999999E-2</v>
      </c>
      <c r="E17" s="70">
        <v>1.4999999999999999E-2</v>
      </c>
      <c r="F17" s="71">
        <f>+IFERROR(E17/D17,"")</f>
        <v>1</v>
      </c>
      <c r="G17" s="100" t="s">
        <v>124</v>
      </c>
      <c r="H17" s="69">
        <v>0.03</v>
      </c>
      <c r="I17" s="71"/>
      <c r="J17" s="71">
        <f>+IFERROR(I17/H17,"")</f>
        <v>0</v>
      </c>
      <c r="K17" s="92"/>
      <c r="L17" s="87">
        <v>1.4999999999999999E-2</v>
      </c>
      <c r="M17" s="71"/>
      <c r="N17" s="71">
        <f>+IFERROR(M17/L17,"")</f>
        <v>0</v>
      </c>
      <c r="O17" s="92"/>
      <c r="P17" s="87">
        <v>0.03</v>
      </c>
      <c r="Q17" s="71"/>
      <c r="R17" s="71">
        <f>+IFERROR(Q17/P17,"")</f>
        <v>0</v>
      </c>
      <c r="S17" s="92"/>
      <c r="T17" s="133">
        <f>SUM(D17:D21,H17:H21,L17:L21,P17:P21)</f>
        <v>0.14999999999999997</v>
      </c>
      <c r="U17" s="93">
        <f t="shared" ref="U17:V21" si="7">+P17+L17+H17+D17</f>
        <v>0.09</v>
      </c>
      <c r="V17" s="40">
        <f t="shared" si="7"/>
        <v>1.4999999999999999E-2</v>
      </c>
      <c r="W17" s="40">
        <f t="shared" ref="W17:W19" si="8">+IFERROR(V17/U17,"")</f>
        <v>0.16666666666666666</v>
      </c>
    </row>
    <row r="18" spans="1:23" ht="98.25" customHeight="1" x14ac:dyDescent="0.25">
      <c r="A18" s="21" t="s">
        <v>98</v>
      </c>
      <c r="B18" s="22" t="s">
        <v>65</v>
      </c>
      <c r="C18" s="125"/>
      <c r="D18" s="73"/>
      <c r="E18" s="41"/>
      <c r="F18" s="39" t="str">
        <f t="shared" ref="F18:F21" si="9">+IFERROR(E18/D18,"")</f>
        <v/>
      </c>
      <c r="G18" s="74"/>
      <c r="H18" s="73">
        <v>5.0000000000000001E-3</v>
      </c>
      <c r="I18" s="41"/>
      <c r="J18" s="41">
        <f t="shared" ref="J18:J19" si="10">+IFERROR(I18/H18,"")</f>
        <v>0</v>
      </c>
      <c r="K18" s="80"/>
      <c r="L18" s="73"/>
      <c r="M18" s="41"/>
      <c r="N18" s="39" t="str">
        <f t="shared" ref="N18:N21" si="11">+IFERROR(M18/L18,"")</f>
        <v/>
      </c>
      <c r="O18" s="80"/>
      <c r="P18" s="73">
        <v>5.0000000000000001E-3</v>
      </c>
      <c r="Q18" s="41"/>
      <c r="R18" s="39">
        <f t="shared" ref="R18:R21" si="12">+IFERROR(Q18/P18,"")</f>
        <v>0</v>
      </c>
      <c r="S18" s="80"/>
      <c r="T18" s="134"/>
      <c r="U18" s="94">
        <f t="shared" si="7"/>
        <v>0.01</v>
      </c>
      <c r="V18" s="42">
        <f t="shared" si="7"/>
        <v>0</v>
      </c>
      <c r="W18" s="42">
        <f t="shared" si="8"/>
        <v>0</v>
      </c>
    </row>
    <row r="19" spans="1:23" ht="89.25" customHeight="1" x14ac:dyDescent="0.25">
      <c r="A19" s="23" t="s">
        <v>99</v>
      </c>
      <c r="B19" s="24" t="s">
        <v>65</v>
      </c>
      <c r="C19" s="125"/>
      <c r="D19" s="75">
        <v>1.2E-2</v>
      </c>
      <c r="E19" s="68">
        <v>1.2E-2</v>
      </c>
      <c r="F19" s="39">
        <f t="shared" si="9"/>
        <v>1</v>
      </c>
      <c r="G19" s="101" t="s">
        <v>125</v>
      </c>
      <c r="H19" s="73"/>
      <c r="I19" s="41"/>
      <c r="J19" s="41" t="str">
        <f t="shared" si="10"/>
        <v/>
      </c>
      <c r="K19" s="80"/>
      <c r="L19" s="73">
        <v>1.2E-2</v>
      </c>
      <c r="M19" s="41"/>
      <c r="N19" s="39">
        <f t="shared" si="11"/>
        <v>0</v>
      </c>
      <c r="O19" s="80"/>
      <c r="P19" s="73"/>
      <c r="Q19" s="41"/>
      <c r="R19" s="39" t="str">
        <f t="shared" si="12"/>
        <v/>
      </c>
      <c r="S19" s="80"/>
      <c r="T19" s="134"/>
      <c r="U19" s="94">
        <f t="shared" si="7"/>
        <v>2.4E-2</v>
      </c>
      <c r="V19" s="42">
        <f t="shared" si="7"/>
        <v>1.2E-2</v>
      </c>
      <c r="W19" s="42">
        <f t="shared" si="8"/>
        <v>0.5</v>
      </c>
    </row>
    <row r="20" spans="1:23" ht="107.25" customHeight="1" x14ac:dyDescent="0.25">
      <c r="A20" s="26" t="s">
        <v>100</v>
      </c>
      <c r="B20" s="24" t="s">
        <v>65</v>
      </c>
      <c r="C20" s="125"/>
      <c r="D20" s="73"/>
      <c r="E20" s="41"/>
      <c r="F20" s="39" t="str">
        <f t="shared" si="9"/>
        <v/>
      </c>
      <c r="G20" s="80"/>
      <c r="H20" s="73">
        <v>8.0000000000000002E-3</v>
      </c>
      <c r="I20" s="41"/>
      <c r="J20" s="41">
        <f t="shared" ref="J20:J21" si="13">+IFERROR(I20/H20,"")</f>
        <v>0</v>
      </c>
      <c r="K20" s="80"/>
      <c r="L20" s="73">
        <v>8.0000000000000002E-3</v>
      </c>
      <c r="M20" s="41"/>
      <c r="N20" s="39">
        <f t="shared" si="11"/>
        <v>0</v>
      </c>
      <c r="O20" s="80"/>
      <c r="P20" s="73"/>
      <c r="Q20" s="41"/>
      <c r="R20" s="39" t="str">
        <f t="shared" si="12"/>
        <v/>
      </c>
      <c r="S20" s="80"/>
      <c r="T20" s="134"/>
      <c r="U20" s="94">
        <f t="shared" si="7"/>
        <v>1.6E-2</v>
      </c>
      <c r="V20" s="42">
        <f t="shared" si="7"/>
        <v>0</v>
      </c>
      <c r="W20" s="42">
        <f t="shared" ref="W20:W21" si="14">+IFERROR(V20/U20,"")</f>
        <v>0</v>
      </c>
    </row>
    <row r="21" spans="1:23" ht="61.5" thickBot="1" x14ac:dyDescent="0.3">
      <c r="A21" s="27" t="s">
        <v>101</v>
      </c>
      <c r="B21" s="24" t="s">
        <v>65</v>
      </c>
      <c r="C21" s="126"/>
      <c r="D21" s="76"/>
      <c r="E21" s="77"/>
      <c r="F21" s="78" t="str">
        <f t="shared" si="9"/>
        <v/>
      </c>
      <c r="G21" s="81"/>
      <c r="H21" s="76"/>
      <c r="I21" s="77"/>
      <c r="J21" s="77" t="str">
        <f t="shared" si="13"/>
        <v/>
      </c>
      <c r="K21" s="81"/>
      <c r="L21" s="76">
        <v>0.01</v>
      </c>
      <c r="M21" s="77"/>
      <c r="N21" s="78">
        <f t="shared" si="11"/>
        <v>0</v>
      </c>
      <c r="O21" s="81"/>
      <c r="P21" s="76"/>
      <c r="Q21" s="77"/>
      <c r="R21" s="78" t="str">
        <f t="shared" si="12"/>
        <v/>
      </c>
      <c r="S21" s="81"/>
      <c r="T21" s="135"/>
      <c r="U21" s="94">
        <f t="shared" si="7"/>
        <v>0.01</v>
      </c>
      <c r="V21" s="42">
        <f t="shared" si="7"/>
        <v>0</v>
      </c>
      <c r="W21" s="42">
        <f t="shared" si="14"/>
        <v>0</v>
      </c>
    </row>
    <row r="22" spans="1:23" ht="21" thickBot="1" x14ac:dyDescent="0.3">
      <c r="A22" s="144" t="s">
        <v>84</v>
      </c>
      <c r="B22" s="145"/>
      <c r="C22" s="145"/>
      <c r="D22" s="145"/>
      <c r="E22" s="145"/>
      <c r="F22" s="145"/>
      <c r="G22" s="145"/>
      <c r="H22" s="145"/>
      <c r="I22" s="145"/>
      <c r="J22" s="145"/>
      <c r="K22" s="145"/>
      <c r="L22" s="145"/>
      <c r="M22" s="145"/>
      <c r="N22" s="145"/>
      <c r="O22" s="145"/>
      <c r="P22" s="145"/>
      <c r="Q22" s="145"/>
      <c r="R22" s="145"/>
      <c r="S22" s="145"/>
      <c r="T22" s="145"/>
      <c r="U22" s="145"/>
      <c r="V22" s="145"/>
      <c r="W22" s="146"/>
    </row>
    <row r="23" spans="1:23" ht="126" customHeight="1" x14ac:dyDescent="0.25">
      <c r="A23" s="28" t="s">
        <v>66</v>
      </c>
      <c r="B23" s="20" t="s">
        <v>65</v>
      </c>
      <c r="C23" s="127">
        <v>39</v>
      </c>
      <c r="D23" s="69">
        <v>1.4999999999999999E-2</v>
      </c>
      <c r="E23" s="71">
        <v>1.4999999999999999E-2</v>
      </c>
      <c r="F23" s="71">
        <f t="shared" ref="F23:F32" si="15">+IFERROR(E23/D23,"")</f>
        <v>1</v>
      </c>
      <c r="G23" s="100" t="s">
        <v>126</v>
      </c>
      <c r="H23" s="87">
        <v>1.4999999999999999E-2</v>
      </c>
      <c r="I23" s="71"/>
      <c r="J23" s="71">
        <f t="shared" ref="J23:J32" si="16">+IFERROR(I23/H23,"")</f>
        <v>0</v>
      </c>
      <c r="K23" s="92"/>
      <c r="L23" s="87">
        <v>1.4999999999999999E-2</v>
      </c>
      <c r="M23" s="71"/>
      <c r="N23" s="71">
        <f t="shared" ref="N23:N32" si="17">+IFERROR(M23/L23,"")</f>
        <v>0</v>
      </c>
      <c r="O23" s="92"/>
      <c r="P23" s="87">
        <v>1.4999999999999999E-2</v>
      </c>
      <c r="Q23" s="71"/>
      <c r="R23" s="71">
        <f t="shared" ref="R23:R32" si="18">+IFERROR(Q23/P23,"")</f>
        <v>0</v>
      </c>
      <c r="S23" s="92"/>
      <c r="T23" s="130">
        <f>SUM(D23:D32,H23:H32,L23:L32,P23:P32)</f>
        <v>0.25</v>
      </c>
      <c r="U23" s="93">
        <f t="shared" ref="U23:U32" si="19">+P23+L23+H23+D23</f>
        <v>0.06</v>
      </c>
      <c r="V23" s="40">
        <f t="shared" ref="V23:V32" si="20">+Q23+M23+I23+E23</f>
        <v>1.4999999999999999E-2</v>
      </c>
      <c r="W23" s="40">
        <f t="shared" ref="W23" si="21">+IFERROR(V23/U23,"")</f>
        <v>0.25</v>
      </c>
    </row>
    <row r="24" spans="1:23" ht="298.5" customHeight="1" x14ac:dyDescent="0.25">
      <c r="A24" s="29" t="s">
        <v>67</v>
      </c>
      <c r="B24" s="22" t="s">
        <v>65</v>
      </c>
      <c r="C24" s="128"/>
      <c r="D24" s="82">
        <v>2.1000000000000001E-2</v>
      </c>
      <c r="E24" s="39">
        <v>2.1000000000000001E-2</v>
      </c>
      <c r="F24" s="39">
        <f>+IFERROR(E24/D24,"")</f>
        <v>1</v>
      </c>
      <c r="G24" s="99" t="s">
        <v>127</v>
      </c>
      <c r="H24" s="82">
        <v>2.1000000000000001E-2</v>
      </c>
      <c r="I24" s="39"/>
      <c r="J24" s="39">
        <f t="shared" si="16"/>
        <v>0</v>
      </c>
      <c r="K24" s="83"/>
      <c r="L24" s="82">
        <v>2.1000000000000001E-2</v>
      </c>
      <c r="M24" s="39"/>
      <c r="N24" s="39">
        <f t="shared" si="17"/>
        <v>0</v>
      </c>
      <c r="O24" s="83"/>
      <c r="P24" s="82">
        <v>2.1000000000000001E-2</v>
      </c>
      <c r="Q24" s="39"/>
      <c r="R24" s="39">
        <f t="shared" si="18"/>
        <v>0</v>
      </c>
      <c r="S24" s="83"/>
      <c r="T24" s="131"/>
      <c r="U24" s="93">
        <f t="shared" si="19"/>
        <v>8.4000000000000005E-2</v>
      </c>
      <c r="V24" s="40">
        <f t="shared" si="20"/>
        <v>2.1000000000000001E-2</v>
      </c>
      <c r="W24" s="40">
        <f t="shared" ref="W24:W30" si="22">+IFERROR(V24/U24,"")</f>
        <v>0.25</v>
      </c>
    </row>
    <row r="25" spans="1:23" ht="89.25" customHeight="1" x14ac:dyDescent="0.25">
      <c r="A25" s="21" t="s">
        <v>102</v>
      </c>
      <c r="B25" s="22" t="s">
        <v>65</v>
      </c>
      <c r="C25" s="128"/>
      <c r="D25" s="82"/>
      <c r="E25" s="39"/>
      <c r="F25" s="39" t="str">
        <f t="shared" si="15"/>
        <v/>
      </c>
      <c r="G25" s="83"/>
      <c r="H25" s="82">
        <v>5.0000000000000001E-3</v>
      </c>
      <c r="I25" s="39"/>
      <c r="J25" s="39">
        <f t="shared" si="16"/>
        <v>0</v>
      </c>
      <c r="K25" s="83"/>
      <c r="L25" s="82"/>
      <c r="M25" s="39"/>
      <c r="N25" s="39" t="str">
        <f t="shared" si="17"/>
        <v/>
      </c>
      <c r="O25" s="83"/>
      <c r="P25" s="82">
        <v>5.0000000000000001E-3</v>
      </c>
      <c r="Q25" s="39"/>
      <c r="R25" s="39">
        <f t="shared" si="18"/>
        <v>0</v>
      </c>
      <c r="S25" s="83"/>
      <c r="T25" s="131"/>
      <c r="U25" s="93">
        <f t="shared" si="19"/>
        <v>0.01</v>
      </c>
      <c r="V25" s="40">
        <f t="shared" si="20"/>
        <v>0</v>
      </c>
      <c r="W25" s="40">
        <f t="shared" si="22"/>
        <v>0</v>
      </c>
    </row>
    <row r="26" spans="1:23" ht="60.75" x14ac:dyDescent="0.25">
      <c r="A26" s="23" t="s">
        <v>81</v>
      </c>
      <c r="B26" s="22" t="s">
        <v>65</v>
      </c>
      <c r="C26" s="128"/>
      <c r="D26" s="82"/>
      <c r="E26" s="39"/>
      <c r="F26" s="39" t="str">
        <f t="shared" si="15"/>
        <v/>
      </c>
      <c r="G26" s="74"/>
      <c r="H26" s="82">
        <v>8.0000000000000002E-3</v>
      </c>
      <c r="I26" s="39"/>
      <c r="J26" s="39">
        <f t="shared" si="16"/>
        <v>0</v>
      </c>
      <c r="K26" s="83"/>
      <c r="L26" s="82"/>
      <c r="M26" s="39"/>
      <c r="N26" s="39" t="str">
        <f t="shared" si="17"/>
        <v/>
      </c>
      <c r="O26" s="83"/>
      <c r="P26" s="82"/>
      <c r="Q26" s="39"/>
      <c r="R26" s="39" t="str">
        <f t="shared" si="18"/>
        <v/>
      </c>
      <c r="S26" s="83"/>
      <c r="T26" s="131"/>
      <c r="U26" s="93">
        <f t="shared" si="19"/>
        <v>8.0000000000000002E-3</v>
      </c>
      <c r="V26" s="40">
        <f t="shared" si="20"/>
        <v>0</v>
      </c>
      <c r="W26" s="40">
        <f t="shared" si="22"/>
        <v>0</v>
      </c>
    </row>
    <row r="27" spans="1:23" ht="111" customHeight="1" x14ac:dyDescent="0.25">
      <c r="A27" s="23" t="s">
        <v>82</v>
      </c>
      <c r="B27" s="22" t="s">
        <v>65</v>
      </c>
      <c r="C27" s="128"/>
      <c r="D27" s="84">
        <v>8.0000000000000002E-3</v>
      </c>
      <c r="E27" s="39">
        <v>8.0000000000000002E-3</v>
      </c>
      <c r="F27" s="39">
        <f t="shared" si="15"/>
        <v>1</v>
      </c>
      <c r="G27" s="164" t="s">
        <v>128</v>
      </c>
      <c r="H27" s="82"/>
      <c r="I27" s="39"/>
      <c r="J27" s="39" t="str">
        <f t="shared" si="16"/>
        <v/>
      </c>
      <c r="K27" s="83"/>
      <c r="L27" s="82"/>
      <c r="M27" s="39"/>
      <c r="N27" s="39" t="str">
        <f t="shared" si="17"/>
        <v/>
      </c>
      <c r="O27" s="83"/>
      <c r="P27" s="82"/>
      <c r="Q27" s="39"/>
      <c r="R27" s="39" t="str">
        <f t="shared" si="18"/>
        <v/>
      </c>
      <c r="S27" s="83"/>
      <c r="T27" s="131"/>
      <c r="U27" s="93">
        <f t="shared" si="19"/>
        <v>8.0000000000000002E-3</v>
      </c>
      <c r="V27" s="40">
        <f t="shared" si="20"/>
        <v>8.0000000000000002E-3</v>
      </c>
      <c r="W27" s="40">
        <f t="shared" si="22"/>
        <v>1</v>
      </c>
    </row>
    <row r="28" spans="1:23" ht="100.5" customHeight="1" x14ac:dyDescent="0.25">
      <c r="A28" s="23" t="s">
        <v>68</v>
      </c>
      <c r="B28" s="22" t="s">
        <v>65</v>
      </c>
      <c r="C28" s="128"/>
      <c r="D28" s="84">
        <v>5.0000000000000001E-3</v>
      </c>
      <c r="E28" s="39">
        <v>5.0000000000000001E-3</v>
      </c>
      <c r="F28" s="39">
        <f t="shared" si="15"/>
        <v>1</v>
      </c>
      <c r="G28" s="99" t="s">
        <v>129</v>
      </c>
      <c r="H28" s="82"/>
      <c r="I28" s="39"/>
      <c r="J28" s="39" t="str">
        <f t="shared" si="16"/>
        <v/>
      </c>
      <c r="K28" s="83"/>
      <c r="L28" s="82"/>
      <c r="M28" s="39"/>
      <c r="N28" s="39" t="str">
        <f t="shared" si="17"/>
        <v/>
      </c>
      <c r="O28" s="83"/>
      <c r="P28" s="82"/>
      <c r="Q28" s="39"/>
      <c r="R28" s="39" t="str">
        <f t="shared" si="18"/>
        <v/>
      </c>
      <c r="S28" s="83"/>
      <c r="T28" s="131"/>
      <c r="U28" s="93">
        <f t="shared" si="19"/>
        <v>5.0000000000000001E-3</v>
      </c>
      <c r="V28" s="40">
        <f t="shared" si="20"/>
        <v>5.0000000000000001E-3</v>
      </c>
      <c r="W28" s="40">
        <f t="shared" si="22"/>
        <v>1</v>
      </c>
    </row>
    <row r="29" spans="1:23" ht="79.5" customHeight="1" x14ac:dyDescent="0.25">
      <c r="A29" s="23" t="s">
        <v>69</v>
      </c>
      <c r="B29" s="22" t="s">
        <v>65</v>
      </c>
      <c r="C29" s="128"/>
      <c r="D29" s="73"/>
      <c r="E29" s="41"/>
      <c r="F29" s="39" t="str">
        <f t="shared" si="15"/>
        <v/>
      </c>
      <c r="G29" s="80"/>
      <c r="H29" s="73">
        <v>5.0000000000000001E-3</v>
      </c>
      <c r="I29" s="41"/>
      <c r="J29" s="39">
        <f t="shared" si="16"/>
        <v>0</v>
      </c>
      <c r="K29" s="80"/>
      <c r="L29" s="73"/>
      <c r="M29" s="41"/>
      <c r="N29" s="39" t="str">
        <f t="shared" si="17"/>
        <v/>
      </c>
      <c r="O29" s="80"/>
      <c r="P29" s="73"/>
      <c r="Q29" s="41"/>
      <c r="R29" s="39" t="str">
        <f t="shared" si="18"/>
        <v/>
      </c>
      <c r="S29" s="80"/>
      <c r="T29" s="131"/>
      <c r="U29" s="93">
        <f t="shared" si="19"/>
        <v>5.0000000000000001E-3</v>
      </c>
      <c r="V29" s="40">
        <f t="shared" si="20"/>
        <v>0</v>
      </c>
      <c r="W29" s="40">
        <f t="shared" si="22"/>
        <v>0</v>
      </c>
    </row>
    <row r="30" spans="1:23" ht="217.5" customHeight="1" x14ac:dyDescent="0.25">
      <c r="A30" s="23" t="s">
        <v>70</v>
      </c>
      <c r="B30" s="24" t="s">
        <v>65</v>
      </c>
      <c r="C30" s="128"/>
      <c r="D30" s="82">
        <v>2.1000000000000001E-2</v>
      </c>
      <c r="E30" s="41">
        <v>2.1000000000000001E-2</v>
      </c>
      <c r="F30" s="39">
        <f t="shared" si="15"/>
        <v>1</v>
      </c>
      <c r="G30" s="101" t="s">
        <v>130</v>
      </c>
      <c r="H30" s="73">
        <v>7.0000000000000001E-3</v>
      </c>
      <c r="I30" s="41"/>
      <c r="J30" s="39">
        <f t="shared" si="16"/>
        <v>0</v>
      </c>
      <c r="K30" s="80"/>
      <c r="L30" s="73">
        <v>7.0000000000000001E-3</v>
      </c>
      <c r="M30" s="41"/>
      <c r="N30" s="39">
        <f t="shared" si="17"/>
        <v>0</v>
      </c>
      <c r="O30" s="80"/>
      <c r="P30" s="73">
        <v>1.4E-2</v>
      </c>
      <c r="Q30" s="41"/>
      <c r="R30" s="39">
        <f t="shared" si="18"/>
        <v>0</v>
      </c>
      <c r="S30" s="80"/>
      <c r="T30" s="131"/>
      <c r="U30" s="93">
        <f t="shared" si="19"/>
        <v>4.9000000000000002E-2</v>
      </c>
      <c r="V30" s="40">
        <f t="shared" si="20"/>
        <v>2.1000000000000001E-2</v>
      </c>
      <c r="W30" s="40">
        <f t="shared" si="22"/>
        <v>0.4285714285714286</v>
      </c>
    </row>
    <row r="31" spans="1:23" ht="79.5" customHeight="1" x14ac:dyDescent="0.25">
      <c r="A31" s="30" t="s">
        <v>103</v>
      </c>
      <c r="B31" s="24" t="s">
        <v>65</v>
      </c>
      <c r="C31" s="128"/>
      <c r="D31" s="73"/>
      <c r="E31" s="41"/>
      <c r="F31" s="39" t="str">
        <f t="shared" si="15"/>
        <v/>
      </c>
      <c r="G31" s="80"/>
      <c r="H31" s="73"/>
      <c r="I31" s="41"/>
      <c r="J31" s="39" t="str">
        <f t="shared" si="16"/>
        <v/>
      </c>
      <c r="K31" s="80"/>
      <c r="L31" s="73">
        <v>0.01</v>
      </c>
      <c r="M31" s="41"/>
      <c r="N31" s="39">
        <f t="shared" si="17"/>
        <v>0</v>
      </c>
      <c r="O31" s="80"/>
      <c r="P31" s="73"/>
      <c r="Q31" s="41"/>
      <c r="R31" s="41" t="str">
        <f t="shared" si="18"/>
        <v/>
      </c>
      <c r="S31" s="80"/>
      <c r="T31" s="131"/>
      <c r="U31" s="93">
        <f t="shared" si="19"/>
        <v>0.01</v>
      </c>
      <c r="V31" s="40">
        <f t="shared" si="20"/>
        <v>0</v>
      </c>
      <c r="W31" s="40">
        <f t="shared" ref="W31:W32" si="23">+IFERROR(V31/U31,"")</f>
        <v>0</v>
      </c>
    </row>
    <row r="32" spans="1:23" ht="87.75" customHeight="1" thickBot="1" x14ac:dyDescent="0.3">
      <c r="A32" s="25" t="s">
        <v>104</v>
      </c>
      <c r="B32" s="24" t="s">
        <v>65</v>
      </c>
      <c r="C32" s="129"/>
      <c r="D32" s="76"/>
      <c r="E32" s="77"/>
      <c r="F32" s="78" t="str">
        <f t="shared" si="15"/>
        <v/>
      </c>
      <c r="G32" s="81"/>
      <c r="H32" s="76"/>
      <c r="I32" s="77"/>
      <c r="J32" s="78" t="str">
        <f t="shared" si="16"/>
        <v/>
      </c>
      <c r="K32" s="81"/>
      <c r="L32" s="76"/>
      <c r="M32" s="77"/>
      <c r="N32" s="78" t="str">
        <f t="shared" si="17"/>
        <v/>
      </c>
      <c r="O32" s="81"/>
      <c r="P32" s="96">
        <v>1.0999999999999999E-2</v>
      </c>
      <c r="Q32" s="78"/>
      <c r="R32" s="78">
        <f t="shared" si="18"/>
        <v>0</v>
      </c>
      <c r="S32" s="97"/>
      <c r="T32" s="132"/>
      <c r="U32" s="40">
        <f t="shared" si="19"/>
        <v>1.0999999999999999E-2</v>
      </c>
      <c r="V32" s="40">
        <f t="shared" si="20"/>
        <v>0</v>
      </c>
      <c r="W32" s="40">
        <f t="shared" si="23"/>
        <v>0</v>
      </c>
    </row>
    <row r="33" spans="1:30" ht="21" thickBot="1" x14ac:dyDescent="0.3">
      <c r="A33" s="144" t="s">
        <v>119</v>
      </c>
      <c r="B33" s="145"/>
      <c r="C33" s="145"/>
      <c r="D33" s="145"/>
      <c r="E33" s="145"/>
      <c r="F33" s="145"/>
      <c r="G33" s="145"/>
      <c r="H33" s="145"/>
      <c r="I33" s="145"/>
      <c r="J33" s="145"/>
      <c r="K33" s="145"/>
      <c r="L33" s="145"/>
      <c r="M33" s="145"/>
      <c r="N33" s="145"/>
      <c r="O33" s="145"/>
      <c r="P33" s="145"/>
      <c r="Q33" s="145"/>
      <c r="R33" s="145"/>
      <c r="S33" s="145"/>
      <c r="T33" s="145"/>
      <c r="U33" s="145"/>
      <c r="V33" s="145"/>
      <c r="W33" s="146"/>
    </row>
    <row r="34" spans="1:30" ht="138" customHeight="1" x14ac:dyDescent="0.25">
      <c r="A34" s="19" t="s">
        <v>105</v>
      </c>
      <c r="B34" s="24" t="s">
        <v>65</v>
      </c>
      <c r="C34" s="141">
        <v>24</v>
      </c>
      <c r="D34" s="69"/>
      <c r="E34" s="71"/>
      <c r="F34" s="71" t="str">
        <f t="shared" ref="F34:F41" si="24">+IFERROR(E34/D34,"")</f>
        <v/>
      </c>
      <c r="G34" s="72"/>
      <c r="H34" s="87">
        <v>1.4999999999999999E-2</v>
      </c>
      <c r="I34" s="71"/>
      <c r="J34" s="71">
        <f t="shared" ref="J34:J41" si="25">+IFERROR(I34/H34,"")</f>
        <v>0</v>
      </c>
      <c r="K34" s="92"/>
      <c r="L34" s="87">
        <v>1.4999999999999999E-2</v>
      </c>
      <c r="M34" s="71"/>
      <c r="N34" s="71">
        <f t="shared" ref="N34:N41" si="26">+IFERROR(M34/L34,"")</f>
        <v>0</v>
      </c>
      <c r="O34" s="92"/>
      <c r="P34" s="87"/>
      <c r="Q34" s="71"/>
      <c r="R34" s="71" t="str">
        <f t="shared" ref="R34:R41" si="27">+IFERROR(Q34/P34,"")</f>
        <v/>
      </c>
      <c r="S34" s="92"/>
      <c r="T34" s="133">
        <f>SUM(D34:D41,H34:H41,L34:L41,P34:P41)</f>
        <v>0.25</v>
      </c>
      <c r="U34" s="93">
        <f t="shared" ref="U34:V41" si="28">+P34+L34+H34+D34</f>
        <v>0.03</v>
      </c>
      <c r="V34" s="40">
        <f t="shared" si="28"/>
        <v>0</v>
      </c>
      <c r="W34" s="40">
        <f t="shared" ref="W34" si="29">+IFERROR(V34/U34,"")</f>
        <v>0</v>
      </c>
    </row>
    <row r="35" spans="1:30" ht="87" customHeight="1" x14ac:dyDescent="0.25">
      <c r="A35" s="23" t="s">
        <v>71</v>
      </c>
      <c r="B35" s="24" t="s">
        <v>65</v>
      </c>
      <c r="C35" s="142"/>
      <c r="D35" s="95"/>
      <c r="E35" s="39"/>
      <c r="F35" s="39" t="str">
        <f t="shared" si="24"/>
        <v/>
      </c>
      <c r="G35" s="74"/>
      <c r="H35" s="82">
        <v>1.4999999999999999E-2</v>
      </c>
      <c r="I35" s="39"/>
      <c r="J35" s="41">
        <f t="shared" si="25"/>
        <v>0</v>
      </c>
      <c r="K35" s="83"/>
      <c r="L35" s="82"/>
      <c r="M35" s="39"/>
      <c r="N35" s="39" t="str">
        <f t="shared" si="26"/>
        <v/>
      </c>
      <c r="O35" s="83"/>
      <c r="P35" s="82">
        <v>1.4999999999999999E-2</v>
      </c>
      <c r="Q35" s="39"/>
      <c r="R35" s="39">
        <f t="shared" si="27"/>
        <v>0</v>
      </c>
      <c r="S35" s="83"/>
      <c r="T35" s="134"/>
      <c r="U35" s="93">
        <f t="shared" si="28"/>
        <v>0.03</v>
      </c>
      <c r="V35" s="40">
        <f t="shared" si="28"/>
        <v>0</v>
      </c>
      <c r="W35" s="40">
        <f t="shared" ref="W35:W40" si="30">+IFERROR(V35/U35,"")</f>
        <v>0</v>
      </c>
    </row>
    <row r="36" spans="1:30" ht="210" customHeight="1" x14ac:dyDescent="0.25">
      <c r="A36" s="23" t="s">
        <v>72</v>
      </c>
      <c r="B36" s="24" t="s">
        <v>65</v>
      </c>
      <c r="C36" s="142"/>
      <c r="D36" s="75">
        <f>1.5%</f>
        <v>1.4999999999999999E-2</v>
      </c>
      <c r="E36" s="39">
        <v>1.4999999999999999E-2</v>
      </c>
      <c r="F36" s="39">
        <f t="shared" si="24"/>
        <v>1</v>
      </c>
      <c r="G36" s="99" t="s">
        <v>131</v>
      </c>
      <c r="H36" s="82">
        <v>1.4999999999999999E-2</v>
      </c>
      <c r="I36" s="39"/>
      <c r="J36" s="41">
        <f t="shared" si="25"/>
        <v>0</v>
      </c>
      <c r="K36" s="83"/>
      <c r="L36" s="82">
        <v>1.4999999999999999E-2</v>
      </c>
      <c r="M36" s="39"/>
      <c r="N36" s="39">
        <f t="shared" si="26"/>
        <v>0</v>
      </c>
      <c r="O36" s="83"/>
      <c r="P36" s="82">
        <v>1.4999999999999999E-2</v>
      </c>
      <c r="Q36" s="39"/>
      <c r="R36" s="39">
        <f t="shared" si="27"/>
        <v>0</v>
      </c>
      <c r="S36" s="83"/>
      <c r="T36" s="134"/>
      <c r="U36" s="93">
        <f t="shared" si="28"/>
        <v>0.06</v>
      </c>
      <c r="V36" s="40">
        <f t="shared" si="28"/>
        <v>1.4999999999999999E-2</v>
      </c>
      <c r="W36" s="40">
        <f t="shared" si="30"/>
        <v>0.25</v>
      </c>
    </row>
    <row r="37" spans="1:30" ht="181.5" customHeight="1" x14ac:dyDescent="0.25">
      <c r="A37" s="23" t="s">
        <v>73</v>
      </c>
      <c r="B37" s="24" t="s">
        <v>65</v>
      </c>
      <c r="C37" s="142"/>
      <c r="D37" s="82"/>
      <c r="E37" s="39"/>
      <c r="F37" s="39" t="str">
        <f t="shared" si="24"/>
        <v/>
      </c>
      <c r="G37" s="74"/>
      <c r="H37" s="82">
        <v>1.4999999999999999E-2</v>
      </c>
      <c r="I37" s="39"/>
      <c r="J37" s="41">
        <f t="shared" si="25"/>
        <v>0</v>
      </c>
      <c r="K37" s="83"/>
      <c r="L37" s="82"/>
      <c r="M37" s="39"/>
      <c r="N37" s="39" t="str">
        <f t="shared" si="26"/>
        <v/>
      </c>
      <c r="O37" s="83"/>
      <c r="P37" s="82">
        <v>1.4999999999999999E-2</v>
      </c>
      <c r="Q37" s="39"/>
      <c r="R37" s="39">
        <f t="shared" si="27"/>
        <v>0</v>
      </c>
      <c r="S37" s="83"/>
      <c r="T37" s="134"/>
      <c r="U37" s="93">
        <f t="shared" si="28"/>
        <v>0.03</v>
      </c>
      <c r="V37" s="40">
        <f t="shared" si="28"/>
        <v>0</v>
      </c>
      <c r="W37" s="40">
        <f t="shared" si="30"/>
        <v>0</v>
      </c>
    </row>
    <row r="38" spans="1:30" ht="87" customHeight="1" x14ac:dyDescent="0.25">
      <c r="A38" s="23" t="s">
        <v>106</v>
      </c>
      <c r="B38" s="24" t="s">
        <v>65</v>
      </c>
      <c r="C38" s="142"/>
      <c r="D38" s="82"/>
      <c r="E38" s="39"/>
      <c r="F38" s="39" t="str">
        <f t="shared" si="24"/>
        <v/>
      </c>
      <c r="G38" s="85"/>
      <c r="H38" s="82"/>
      <c r="I38" s="39"/>
      <c r="J38" s="41" t="str">
        <f t="shared" si="25"/>
        <v/>
      </c>
      <c r="K38" s="83"/>
      <c r="L38" s="82">
        <v>0.02</v>
      </c>
      <c r="M38" s="39"/>
      <c r="N38" s="39">
        <f t="shared" si="26"/>
        <v>0</v>
      </c>
      <c r="O38" s="83"/>
      <c r="P38" s="82">
        <v>0.02</v>
      </c>
      <c r="Q38" s="39"/>
      <c r="R38" s="39">
        <f t="shared" si="27"/>
        <v>0</v>
      </c>
      <c r="S38" s="83"/>
      <c r="T38" s="134"/>
      <c r="U38" s="93">
        <f t="shared" si="28"/>
        <v>0.04</v>
      </c>
      <c r="V38" s="40">
        <f t="shared" si="28"/>
        <v>0</v>
      </c>
      <c r="W38" s="40">
        <f t="shared" si="30"/>
        <v>0</v>
      </c>
    </row>
    <row r="39" spans="1:30" ht="131.25" customHeight="1" x14ac:dyDescent="0.25">
      <c r="A39" s="31" t="s">
        <v>107</v>
      </c>
      <c r="B39" s="24" t="s">
        <v>65</v>
      </c>
      <c r="C39" s="142"/>
      <c r="D39" s="73"/>
      <c r="E39" s="41"/>
      <c r="F39" s="39" t="str">
        <f t="shared" si="24"/>
        <v/>
      </c>
      <c r="G39" s="86"/>
      <c r="H39" s="73"/>
      <c r="I39" s="41"/>
      <c r="J39" s="41" t="str">
        <f t="shared" si="25"/>
        <v/>
      </c>
      <c r="K39" s="80"/>
      <c r="L39" s="73">
        <v>1.4999999999999999E-2</v>
      </c>
      <c r="M39" s="41"/>
      <c r="N39" s="39">
        <f t="shared" si="26"/>
        <v>0</v>
      </c>
      <c r="O39" s="80"/>
      <c r="P39" s="73">
        <v>1.4999999999999999E-2</v>
      </c>
      <c r="Q39" s="41"/>
      <c r="R39" s="39">
        <f t="shared" si="27"/>
        <v>0</v>
      </c>
      <c r="S39" s="80"/>
      <c r="T39" s="134"/>
      <c r="U39" s="93">
        <f t="shared" si="28"/>
        <v>0.03</v>
      </c>
      <c r="V39" s="40">
        <f t="shared" si="28"/>
        <v>0</v>
      </c>
      <c r="W39" s="40">
        <f t="shared" si="30"/>
        <v>0</v>
      </c>
    </row>
    <row r="40" spans="1:30" ht="63" customHeight="1" x14ac:dyDescent="0.25">
      <c r="A40" s="21" t="s">
        <v>108</v>
      </c>
      <c r="B40" s="24" t="s">
        <v>65</v>
      </c>
      <c r="C40" s="142"/>
      <c r="D40" s="73"/>
      <c r="E40" s="41"/>
      <c r="F40" s="39" t="str">
        <f t="shared" si="24"/>
        <v/>
      </c>
      <c r="G40" s="80"/>
      <c r="H40" s="73">
        <v>1.4999999999999999E-2</v>
      </c>
      <c r="I40" s="41"/>
      <c r="J40" s="41">
        <f t="shared" si="25"/>
        <v>0</v>
      </c>
      <c r="K40" s="80"/>
      <c r="L40" s="73"/>
      <c r="M40" s="41"/>
      <c r="N40" s="39" t="str">
        <f t="shared" si="26"/>
        <v/>
      </c>
      <c r="O40" s="80"/>
      <c r="P40" s="73"/>
      <c r="Q40" s="41"/>
      <c r="R40" s="39" t="str">
        <f t="shared" si="27"/>
        <v/>
      </c>
      <c r="S40" s="80"/>
      <c r="T40" s="134"/>
      <c r="U40" s="93">
        <f t="shared" si="28"/>
        <v>1.4999999999999999E-2</v>
      </c>
      <c r="V40" s="40">
        <f t="shared" si="28"/>
        <v>0</v>
      </c>
      <c r="W40" s="40">
        <f t="shared" si="30"/>
        <v>0</v>
      </c>
    </row>
    <row r="41" spans="1:30" ht="87.75" customHeight="1" thickBot="1" x14ac:dyDescent="0.3">
      <c r="A41" s="32" t="s">
        <v>74</v>
      </c>
      <c r="B41" s="24" t="s">
        <v>65</v>
      </c>
      <c r="C41" s="143"/>
      <c r="D41" s="76"/>
      <c r="E41" s="77"/>
      <c r="F41" s="78" t="str">
        <f t="shared" si="24"/>
        <v/>
      </c>
      <c r="G41" s="81"/>
      <c r="H41" s="76"/>
      <c r="I41" s="77"/>
      <c r="J41" s="77" t="str">
        <f t="shared" si="25"/>
        <v/>
      </c>
      <c r="K41" s="81"/>
      <c r="L41" s="76"/>
      <c r="M41" s="77"/>
      <c r="N41" s="78" t="str">
        <f t="shared" si="26"/>
        <v/>
      </c>
      <c r="O41" s="81"/>
      <c r="P41" s="76">
        <v>1.4999999999999999E-2</v>
      </c>
      <c r="Q41" s="77"/>
      <c r="R41" s="78">
        <f t="shared" si="27"/>
        <v>0</v>
      </c>
      <c r="S41" s="81"/>
      <c r="T41" s="135"/>
      <c r="U41" s="93">
        <f t="shared" si="28"/>
        <v>1.4999999999999999E-2</v>
      </c>
      <c r="V41" s="40">
        <f t="shared" si="28"/>
        <v>0</v>
      </c>
      <c r="W41" s="40">
        <f>+IFERROR(V41/U41,"")</f>
        <v>0</v>
      </c>
    </row>
    <row r="42" spans="1:30" ht="21" thickBot="1" x14ac:dyDescent="0.3">
      <c r="A42" s="144" t="s">
        <v>120</v>
      </c>
      <c r="B42" s="145"/>
      <c r="C42" s="145"/>
      <c r="D42" s="145"/>
      <c r="E42" s="145"/>
      <c r="F42" s="145"/>
      <c r="G42" s="145"/>
      <c r="H42" s="145"/>
      <c r="I42" s="145"/>
      <c r="J42" s="145"/>
      <c r="K42" s="145"/>
      <c r="L42" s="145"/>
      <c r="M42" s="145"/>
      <c r="N42" s="145"/>
      <c r="O42" s="145"/>
      <c r="P42" s="145"/>
      <c r="Q42" s="145"/>
      <c r="R42" s="145"/>
      <c r="S42" s="145"/>
      <c r="T42" s="145"/>
      <c r="U42" s="145"/>
      <c r="V42" s="145"/>
      <c r="W42" s="146"/>
    </row>
    <row r="43" spans="1:30" ht="60.75" x14ac:dyDescent="0.25">
      <c r="A43" s="16" t="s">
        <v>109</v>
      </c>
      <c r="B43" s="24" t="s">
        <v>65</v>
      </c>
      <c r="C43" s="147">
        <v>17</v>
      </c>
      <c r="D43" s="87"/>
      <c r="E43" s="71"/>
      <c r="F43" s="71" t="str">
        <f t="shared" ref="F43:F53" si="31">+IFERROR(E43/D43,"")</f>
        <v/>
      </c>
      <c r="G43" s="88"/>
      <c r="H43" s="87"/>
      <c r="I43" s="71"/>
      <c r="J43" s="71" t="str">
        <f t="shared" ref="J43:J53" si="32">+IFERROR(I43/H43,"")</f>
        <v/>
      </c>
      <c r="K43" s="92"/>
      <c r="L43" s="87">
        <v>1.66E-2</v>
      </c>
      <c r="M43" s="71"/>
      <c r="N43" s="71">
        <f t="shared" ref="N43:N53" si="33">+IFERROR(M43/L43,"")</f>
        <v>0</v>
      </c>
      <c r="O43" s="92"/>
      <c r="P43" s="87"/>
      <c r="Q43" s="71"/>
      <c r="R43" s="71" t="str">
        <f t="shared" ref="R43:R54" si="34">+IFERROR(Q43/P43,"")</f>
        <v/>
      </c>
      <c r="S43" s="92"/>
      <c r="T43" s="133">
        <f>SUM(D43:D53,H43:H53,L43:L53,P43:P53)</f>
        <v>0.20000000000000004</v>
      </c>
      <c r="U43" s="93">
        <f t="shared" ref="U43:U53" si="35">+P43+L43+H43+D43</f>
        <v>1.66E-2</v>
      </c>
      <c r="V43" s="40">
        <f t="shared" ref="V43:V53" si="36">+Q43+M43+I43+E43</f>
        <v>0</v>
      </c>
      <c r="W43" s="40">
        <f t="shared" ref="W43" si="37">+IFERROR(V43/U43,"")</f>
        <v>0</v>
      </c>
      <c r="AD43" s="43"/>
    </row>
    <row r="44" spans="1:30" ht="60.75" x14ac:dyDescent="0.25">
      <c r="A44" s="17" t="s">
        <v>75</v>
      </c>
      <c r="B44" s="24" t="s">
        <v>65</v>
      </c>
      <c r="C44" s="128"/>
      <c r="D44" s="82"/>
      <c r="E44" s="39"/>
      <c r="F44" s="41" t="str">
        <f t="shared" si="31"/>
        <v/>
      </c>
      <c r="G44" s="89"/>
      <c r="H44" s="82">
        <v>1.67E-2</v>
      </c>
      <c r="I44" s="39"/>
      <c r="J44" s="39">
        <f t="shared" si="32"/>
        <v>0</v>
      </c>
      <c r="K44" s="83"/>
      <c r="L44" s="82"/>
      <c r="M44" s="39"/>
      <c r="N44" s="39" t="str">
        <f t="shared" si="33"/>
        <v/>
      </c>
      <c r="O44" s="83"/>
      <c r="P44" s="82"/>
      <c r="Q44" s="39"/>
      <c r="R44" s="39" t="str">
        <f t="shared" si="34"/>
        <v/>
      </c>
      <c r="S44" s="83"/>
      <c r="T44" s="134"/>
      <c r="U44" s="93">
        <f t="shared" si="35"/>
        <v>1.67E-2</v>
      </c>
      <c r="V44" s="40">
        <f t="shared" si="36"/>
        <v>0</v>
      </c>
      <c r="W44" s="40">
        <f t="shared" ref="W44:W53" si="38">+IFERROR(V44/U44,"")</f>
        <v>0</v>
      </c>
      <c r="AD44" s="43"/>
    </row>
    <row r="45" spans="1:30" ht="60.75" x14ac:dyDescent="0.25">
      <c r="A45" s="17" t="s">
        <v>110</v>
      </c>
      <c r="B45" s="24" t="s">
        <v>65</v>
      </c>
      <c r="C45" s="128"/>
      <c r="D45" s="82"/>
      <c r="E45" s="39"/>
      <c r="F45" s="41" t="str">
        <f t="shared" si="31"/>
        <v/>
      </c>
      <c r="G45" s="89"/>
      <c r="H45" s="82"/>
      <c r="I45" s="39"/>
      <c r="J45" s="39" t="str">
        <f t="shared" si="32"/>
        <v/>
      </c>
      <c r="K45" s="83"/>
      <c r="L45" s="82">
        <v>1.4999999999999999E-2</v>
      </c>
      <c r="M45" s="39"/>
      <c r="N45" s="39">
        <f t="shared" si="33"/>
        <v>0</v>
      </c>
      <c r="O45" s="83"/>
      <c r="P45" s="82"/>
      <c r="Q45" s="39"/>
      <c r="R45" s="39" t="str">
        <f t="shared" si="34"/>
        <v/>
      </c>
      <c r="S45" s="83"/>
      <c r="T45" s="134"/>
      <c r="U45" s="93">
        <f t="shared" si="35"/>
        <v>1.4999999999999999E-2</v>
      </c>
      <c r="V45" s="40">
        <f t="shared" si="36"/>
        <v>0</v>
      </c>
      <c r="W45" s="40">
        <f t="shared" si="38"/>
        <v>0</v>
      </c>
      <c r="AD45" s="43"/>
    </row>
    <row r="46" spans="1:30" ht="60.75" x14ac:dyDescent="0.25">
      <c r="A46" s="17" t="s">
        <v>111</v>
      </c>
      <c r="B46" s="24" t="s">
        <v>65</v>
      </c>
      <c r="C46" s="128"/>
      <c r="D46" s="82"/>
      <c r="E46" s="39"/>
      <c r="F46" s="41" t="str">
        <f t="shared" si="31"/>
        <v/>
      </c>
      <c r="G46" s="90"/>
      <c r="H46" s="82"/>
      <c r="I46" s="39"/>
      <c r="J46" s="39" t="str">
        <f t="shared" si="32"/>
        <v/>
      </c>
      <c r="K46" s="83"/>
      <c r="L46" s="82"/>
      <c r="M46" s="39"/>
      <c r="N46" s="39" t="str">
        <f t="shared" si="33"/>
        <v/>
      </c>
      <c r="O46" s="83"/>
      <c r="P46" s="82">
        <v>1.4999999999999999E-2</v>
      </c>
      <c r="Q46" s="39"/>
      <c r="R46" s="39">
        <f t="shared" si="34"/>
        <v>0</v>
      </c>
      <c r="S46" s="83"/>
      <c r="T46" s="134"/>
      <c r="U46" s="93">
        <f t="shared" si="35"/>
        <v>1.4999999999999999E-2</v>
      </c>
      <c r="V46" s="40">
        <f t="shared" si="36"/>
        <v>0</v>
      </c>
      <c r="W46" s="40">
        <f t="shared" si="38"/>
        <v>0</v>
      </c>
      <c r="AD46" s="43"/>
    </row>
    <row r="47" spans="1:30" ht="60.75" x14ac:dyDescent="0.25">
      <c r="A47" s="17" t="s">
        <v>112</v>
      </c>
      <c r="B47" s="24" t="s">
        <v>65</v>
      </c>
      <c r="C47" s="128"/>
      <c r="D47" s="82"/>
      <c r="E47" s="39"/>
      <c r="F47" s="41" t="str">
        <f t="shared" si="31"/>
        <v/>
      </c>
      <c r="G47" s="89"/>
      <c r="H47" s="82"/>
      <c r="I47" s="39"/>
      <c r="J47" s="39" t="str">
        <f t="shared" si="32"/>
        <v/>
      </c>
      <c r="K47" s="83"/>
      <c r="L47" s="82">
        <v>0.01</v>
      </c>
      <c r="M47" s="39"/>
      <c r="N47" s="39">
        <f t="shared" si="33"/>
        <v>0</v>
      </c>
      <c r="O47" s="83"/>
      <c r="P47" s="82">
        <v>0.01</v>
      </c>
      <c r="Q47" s="39"/>
      <c r="R47" s="39">
        <f t="shared" si="34"/>
        <v>0</v>
      </c>
      <c r="S47" s="83"/>
      <c r="T47" s="134"/>
      <c r="U47" s="93">
        <f t="shared" si="35"/>
        <v>0.02</v>
      </c>
      <c r="V47" s="40">
        <f t="shared" si="36"/>
        <v>0</v>
      </c>
      <c r="W47" s="40">
        <f t="shared" si="38"/>
        <v>0</v>
      </c>
      <c r="AD47" s="43"/>
    </row>
    <row r="48" spans="1:30" ht="114.75" customHeight="1" x14ac:dyDescent="0.25">
      <c r="A48" s="17" t="s">
        <v>113</v>
      </c>
      <c r="B48" s="24" t="s">
        <v>65</v>
      </c>
      <c r="C48" s="128"/>
      <c r="D48" s="82">
        <v>0.01</v>
      </c>
      <c r="E48" s="39">
        <v>0.01</v>
      </c>
      <c r="F48" s="41">
        <f t="shared" si="31"/>
        <v>1</v>
      </c>
      <c r="G48" s="165" t="s">
        <v>134</v>
      </c>
      <c r="H48" s="82"/>
      <c r="I48" s="39"/>
      <c r="J48" s="39" t="str">
        <f t="shared" si="32"/>
        <v/>
      </c>
      <c r="K48" s="83"/>
      <c r="L48" s="82">
        <v>0.01</v>
      </c>
      <c r="M48" s="39"/>
      <c r="N48" s="39">
        <f t="shared" si="33"/>
        <v>0</v>
      </c>
      <c r="O48" s="83"/>
      <c r="P48" s="82"/>
      <c r="Q48" s="39"/>
      <c r="R48" s="39" t="str">
        <f t="shared" si="34"/>
        <v/>
      </c>
      <c r="S48" s="83"/>
      <c r="T48" s="134"/>
      <c r="U48" s="93">
        <f t="shared" si="35"/>
        <v>0.02</v>
      </c>
      <c r="V48" s="40">
        <f t="shared" si="36"/>
        <v>0.01</v>
      </c>
      <c r="W48" s="40">
        <f t="shared" si="38"/>
        <v>0.5</v>
      </c>
      <c r="AD48" s="43"/>
    </row>
    <row r="49" spans="1:30" ht="89.25" customHeight="1" x14ac:dyDescent="0.25">
      <c r="A49" s="17" t="s">
        <v>114</v>
      </c>
      <c r="B49" s="24" t="s">
        <v>65</v>
      </c>
      <c r="C49" s="128"/>
      <c r="D49" s="82"/>
      <c r="E49" s="39"/>
      <c r="F49" s="41" t="str">
        <f t="shared" si="31"/>
        <v/>
      </c>
      <c r="G49" s="89"/>
      <c r="H49" s="82"/>
      <c r="I49" s="39"/>
      <c r="J49" s="39" t="str">
        <f t="shared" si="32"/>
        <v/>
      </c>
      <c r="K49" s="83"/>
      <c r="L49" s="82"/>
      <c r="M49" s="39"/>
      <c r="N49" s="39" t="str">
        <f t="shared" si="33"/>
        <v/>
      </c>
      <c r="O49" s="83"/>
      <c r="P49" s="82">
        <v>0.02</v>
      </c>
      <c r="Q49" s="39"/>
      <c r="R49" s="39">
        <f t="shared" si="34"/>
        <v>0</v>
      </c>
      <c r="S49" s="83"/>
      <c r="T49" s="134"/>
      <c r="U49" s="93">
        <f t="shared" si="35"/>
        <v>0.02</v>
      </c>
      <c r="V49" s="40">
        <f t="shared" si="36"/>
        <v>0</v>
      </c>
      <c r="W49" s="40">
        <f t="shared" si="38"/>
        <v>0</v>
      </c>
      <c r="AD49" s="43"/>
    </row>
    <row r="50" spans="1:30" ht="114.75" customHeight="1" x14ac:dyDescent="0.25">
      <c r="A50" s="17" t="s">
        <v>115</v>
      </c>
      <c r="B50" s="24" t="s">
        <v>65</v>
      </c>
      <c r="C50" s="128"/>
      <c r="D50" s="82">
        <v>0.01</v>
      </c>
      <c r="E50" s="39">
        <v>0.01</v>
      </c>
      <c r="F50" s="41">
        <f t="shared" si="31"/>
        <v>1</v>
      </c>
      <c r="G50" s="165" t="s">
        <v>132</v>
      </c>
      <c r="H50" s="82"/>
      <c r="I50" s="39"/>
      <c r="J50" s="39" t="str">
        <f t="shared" si="32"/>
        <v/>
      </c>
      <c r="K50" s="83"/>
      <c r="L50" s="73"/>
      <c r="M50" s="41"/>
      <c r="N50" s="39" t="str">
        <f t="shared" si="33"/>
        <v/>
      </c>
      <c r="O50" s="83"/>
      <c r="P50" s="82">
        <v>0.01</v>
      </c>
      <c r="Q50" s="39"/>
      <c r="R50" s="39">
        <f t="shared" si="34"/>
        <v>0</v>
      </c>
      <c r="S50" s="83"/>
      <c r="T50" s="134"/>
      <c r="U50" s="93">
        <f t="shared" si="35"/>
        <v>0.02</v>
      </c>
      <c r="V50" s="40">
        <f t="shared" si="36"/>
        <v>0.01</v>
      </c>
      <c r="W50" s="40">
        <f t="shared" si="38"/>
        <v>0.5</v>
      </c>
      <c r="AD50" s="43"/>
    </row>
    <row r="51" spans="1:30" ht="134.25" customHeight="1" x14ac:dyDescent="0.25">
      <c r="A51" s="18" t="s">
        <v>116</v>
      </c>
      <c r="B51" s="24" t="s">
        <v>65</v>
      </c>
      <c r="C51" s="128"/>
      <c r="D51" s="73">
        <v>7.0000000000000001E-3</v>
      </c>
      <c r="E51" s="41">
        <v>7.0000000000000001E-3</v>
      </c>
      <c r="F51" s="41">
        <f t="shared" si="31"/>
        <v>1</v>
      </c>
      <c r="G51" s="165" t="s">
        <v>133</v>
      </c>
      <c r="H51" s="73"/>
      <c r="I51" s="41"/>
      <c r="J51" s="39" t="str">
        <f t="shared" si="32"/>
        <v/>
      </c>
      <c r="K51" s="80"/>
      <c r="L51" s="73">
        <v>7.0000000000000001E-3</v>
      </c>
      <c r="M51" s="41"/>
      <c r="N51" s="39">
        <f t="shared" si="33"/>
        <v>0</v>
      </c>
      <c r="O51" s="80"/>
      <c r="P51" s="73"/>
      <c r="Q51" s="41"/>
      <c r="R51" s="39" t="str">
        <f t="shared" si="34"/>
        <v/>
      </c>
      <c r="S51" s="80"/>
      <c r="T51" s="134"/>
      <c r="U51" s="93">
        <f t="shared" si="35"/>
        <v>1.4E-2</v>
      </c>
      <c r="V51" s="40">
        <f t="shared" si="36"/>
        <v>7.0000000000000001E-3</v>
      </c>
      <c r="W51" s="40">
        <f t="shared" si="38"/>
        <v>0.5</v>
      </c>
      <c r="AD51" s="43"/>
    </row>
    <row r="52" spans="1:30" ht="90.75" customHeight="1" x14ac:dyDescent="0.25">
      <c r="A52" s="18" t="s">
        <v>117</v>
      </c>
      <c r="B52" s="24" t="s">
        <v>65</v>
      </c>
      <c r="C52" s="128"/>
      <c r="D52" s="73">
        <v>1.67E-2</v>
      </c>
      <c r="E52" s="41">
        <v>1.67E-2</v>
      </c>
      <c r="F52" s="41">
        <f t="shared" si="31"/>
        <v>1</v>
      </c>
      <c r="G52" s="165" t="s">
        <v>135</v>
      </c>
      <c r="H52" s="73"/>
      <c r="I52" s="41"/>
      <c r="J52" s="39" t="str">
        <f t="shared" si="32"/>
        <v/>
      </c>
      <c r="K52" s="80"/>
      <c r="L52" s="73"/>
      <c r="M52" s="41"/>
      <c r="N52" s="39" t="str">
        <f t="shared" si="33"/>
        <v/>
      </c>
      <c r="O52" s="80"/>
      <c r="P52" s="73"/>
      <c r="Q52" s="41"/>
      <c r="R52" s="39" t="str">
        <f t="shared" si="34"/>
        <v/>
      </c>
      <c r="S52" s="80"/>
      <c r="T52" s="134"/>
      <c r="U52" s="93">
        <f t="shared" si="35"/>
        <v>1.67E-2</v>
      </c>
      <c r="V52" s="40">
        <f t="shared" si="36"/>
        <v>1.67E-2</v>
      </c>
      <c r="W52" s="40">
        <f t="shared" si="38"/>
        <v>1</v>
      </c>
      <c r="AD52" s="43"/>
    </row>
    <row r="53" spans="1:30" ht="130.5" customHeight="1" thickBot="1" x14ac:dyDescent="0.3">
      <c r="A53" s="18" t="s">
        <v>76</v>
      </c>
      <c r="B53" s="24" t="s">
        <v>65</v>
      </c>
      <c r="C53" s="129"/>
      <c r="D53" s="76"/>
      <c r="E53" s="77"/>
      <c r="F53" s="77" t="str">
        <f t="shared" si="31"/>
        <v/>
      </c>
      <c r="G53" s="91"/>
      <c r="H53" s="76">
        <v>1.2999999999999999E-2</v>
      </c>
      <c r="I53" s="77"/>
      <c r="J53" s="78">
        <f t="shared" si="32"/>
        <v>0</v>
      </c>
      <c r="K53" s="81"/>
      <c r="L53" s="76"/>
      <c r="M53" s="77"/>
      <c r="N53" s="78" t="str">
        <f t="shared" si="33"/>
        <v/>
      </c>
      <c r="O53" s="81"/>
      <c r="P53" s="76">
        <v>1.2999999999999999E-2</v>
      </c>
      <c r="Q53" s="77"/>
      <c r="R53" s="78">
        <f t="shared" si="34"/>
        <v>0</v>
      </c>
      <c r="S53" s="81"/>
      <c r="T53" s="135"/>
      <c r="U53" s="93">
        <f t="shared" si="35"/>
        <v>2.5999999999999999E-2</v>
      </c>
      <c r="V53" s="40">
        <f t="shared" si="36"/>
        <v>0</v>
      </c>
      <c r="W53" s="40">
        <f t="shared" si="38"/>
        <v>0</v>
      </c>
      <c r="AD53" s="43"/>
    </row>
    <row r="54" spans="1:30" s="37" customFormat="1" ht="21" thickBot="1" x14ac:dyDescent="0.3">
      <c r="A54" s="148" t="s">
        <v>62</v>
      </c>
      <c r="B54" s="149"/>
      <c r="C54" s="44">
        <f>+C43+C34+C12+C17+C23</f>
        <v>105</v>
      </c>
      <c r="D54" s="45">
        <f>SUM(D12:D14,D17:D19,D23:D30,D34:D41,D43:D53)</f>
        <v>0.18270000000000003</v>
      </c>
      <c r="E54" s="45">
        <f>SUM(E12:E14,E17:E19,E23:E30,E34:E41,E43:E53)</f>
        <v>0.18270000000000003</v>
      </c>
      <c r="F54" s="46">
        <f>+IFERROR(E54/D54,"")</f>
        <v>1</v>
      </c>
      <c r="G54" s="47"/>
      <c r="H54" s="45">
        <f>SUM(H12:H14,H17:H19,H23:H30,H34:H41,H43:H53)</f>
        <v>0.23620000000000008</v>
      </c>
      <c r="I54" s="45">
        <f>SUM(I12:I14,I17:I19,I23:I30,I34:I41,I43:I53)</f>
        <v>0</v>
      </c>
      <c r="J54" s="46">
        <f>+IFERROR(I54/H54,"")</f>
        <v>0</v>
      </c>
      <c r="K54" s="47"/>
      <c r="L54" s="45">
        <f>SUM(L12:L14,L17:L19,L23:L30,L34:L41,L43:L53)</f>
        <v>0.22060000000000002</v>
      </c>
      <c r="M54" s="45">
        <f>SUM(M12:M14,M17:M19,M23:M30,M34:M41,M43:M53)</f>
        <v>0</v>
      </c>
      <c r="N54" s="46">
        <f>+IFERROR(M54/L54,"")</f>
        <v>0</v>
      </c>
      <c r="O54" s="47"/>
      <c r="P54" s="45">
        <f>SUM(P12:P14,P17:P19,P23:P30,P34:P41,P43:P53)</f>
        <v>0.28850000000000009</v>
      </c>
      <c r="Q54" s="45">
        <f>SUM(Q12:Q14,Q17:Q19,Q23:Q30,Q34:Q41,Q43:Q53)</f>
        <v>0</v>
      </c>
      <c r="R54" s="46">
        <f t="shared" si="34"/>
        <v>0</v>
      </c>
      <c r="S54" s="47"/>
      <c r="T54" s="98">
        <f>SUM(T12+T17+T23+T34+T43)</f>
        <v>1</v>
      </c>
      <c r="U54" s="48">
        <f>SUM(U12:U15,U17:U21,U23:U32,U34:U41,U43:U53)</f>
        <v>1.0000000000000004</v>
      </c>
      <c r="V54" s="49">
        <f>SUM(V12:V15,V17:V21,V23:V32,V34:V41,V43:V53)</f>
        <v>0.18270000000000003</v>
      </c>
      <c r="W54" s="50">
        <f>+IFERROR(V54/U54,"")</f>
        <v>0.18269999999999995</v>
      </c>
    </row>
    <row r="55" spans="1:30" ht="21" thickBot="1" x14ac:dyDescent="0.3">
      <c r="C55" s="51"/>
    </row>
    <row r="56" spans="1:30" ht="21" thickBot="1" x14ac:dyDescent="0.35">
      <c r="A56" s="138" t="s">
        <v>63</v>
      </c>
      <c r="B56" s="139"/>
      <c r="C56" s="139"/>
      <c r="D56" s="139"/>
      <c r="E56" s="139"/>
      <c r="F56" s="139"/>
      <c r="G56" s="139"/>
      <c r="H56" s="139"/>
      <c r="I56" s="139"/>
      <c r="J56" s="139"/>
      <c r="K56" s="139"/>
      <c r="L56" s="139"/>
      <c r="M56" s="139"/>
      <c r="N56" s="139"/>
      <c r="O56" s="139"/>
      <c r="P56" s="139"/>
      <c r="Q56" s="139"/>
      <c r="R56" s="139"/>
      <c r="S56" s="139"/>
      <c r="T56" s="139"/>
      <c r="U56" s="139"/>
      <c r="V56" s="139"/>
      <c r="W56" s="140"/>
    </row>
    <row r="57" spans="1:30" ht="57" customHeight="1" thickBot="1" x14ac:dyDescent="0.3">
      <c r="A57" s="52" t="s">
        <v>85</v>
      </c>
      <c r="B57" s="53"/>
      <c r="C57" s="52" t="s">
        <v>86</v>
      </c>
      <c r="D57" s="53" t="s">
        <v>87</v>
      </c>
      <c r="E57" s="112" t="s">
        <v>63</v>
      </c>
      <c r="F57" s="113"/>
      <c r="G57" s="114"/>
      <c r="H57" s="108"/>
      <c r="I57" s="109"/>
      <c r="J57" s="109"/>
      <c r="K57" s="109"/>
      <c r="L57" s="109"/>
      <c r="M57" s="109"/>
      <c r="N57" s="109"/>
      <c r="O57" s="109"/>
      <c r="P57" s="109"/>
      <c r="Q57" s="109"/>
      <c r="R57" s="109"/>
      <c r="S57" s="109"/>
      <c r="T57" s="109"/>
      <c r="U57" s="109"/>
      <c r="V57" s="109"/>
      <c r="W57" s="109"/>
    </row>
    <row r="58" spans="1:30" ht="41.25" customHeight="1" x14ac:dyDescent="0.25">
      <c r="A58" s="13" t="s">
        <v>88</v>
      </c>
      <c r="B58" s="54"/>
      <c r="C58" s="55">
        <f>C12</f>
        <v>12</v>
      </c>
      <c r="D58" s="56">
        <v>0.15</v>
      </c>
      <c r="E58" s="115" t="s">
        <v>89</v>
      </c>
      <c r="F58" s="116"/>
      <c r="G58" s="117"/>
      <c r="H58" s="110"/>
      <c r="I58" s="111"/>
      <c r="J58" s="111"/>
      <c r="K58" s="111"/>
      <c r="L58" s="111"/>
      <c r="M58" s="111"/>
      <c r="N58" s="111"/>
      <c r="O58" s="111"/>
      <c r="P58" s="111"/>
      <c r="Q58" s="111"/>
      <c r="R58" s="111"/>
      <c r="S58" s="111"/>
      <c r="T58" s="111"/>
      <c r="U58" s="111"/>
      <c r="V58" s="111"/>
      <c r="W58" s="111"/>
    </row>
    <row r="59" spans="1:30" ht="41.25" customHeight="1" x14ac:dyDescent="0.25">
      <c r="A59" s="14" t="s">
        <v>90</v>
      </c>
      <c r="B59" s="57"/>
      <c r="C59" s="58">
        <f>C17</f>
        <v>13</v>
      </c>
      <c r="D59" s="59">
        <v>0.15</v>
      </c>
      <c r="E59" s="118"/>
      <c r="F59" s="119"/>
      <c r="G59" s="120"/>
      <c r="H59" s="110"/>
      <c r="I59" s="111"/>
      <c r="J59" s="111"/>
      <c r="K59" s="111"/>
      <c r="L59" s="111"/>
      <c r="M59" s="111"/>
      <c r="N59" s="111"/>
      <c r="O59" s="111"/>
      <c r="P59" s="111"/>
      <c r="Q59" s="111"/>
      <c r="R59" s="111"/>
      <c r="S59" s="111"/>
      <c r="T59" s="111"/>
      <c r="U59" s="111"/>
      <c r="V59" s="111"/>
      <c r="W59" s="111"/>
    </row>
    <row r="60" spans="1:30" ht="41.25" customHeight="1" x14ac:dyDescent="0.25">
      <c r="A60" s="14" t="s">
        <v>91</v>
      </c>
      <c r="B60" s="57"/>
      <c r="C60" s="58">
        <f>C23</f>
        <v>39</v>
      </c>
      <c r="D60" s="59">
        <v>0.25</v>
      </c>
      <c r="E60" s="118"/>
      <c r="F60" s="119"/>
      <c r="G60" s="120"/>
      <c r="H60" s="110"/>
      <c r="I60" s="111"/>
      <c r="J60" s="111"/>
      <c r="K60" s="111"/>
      <c r="L60" s="111"/>
      <c r="M60" s="111"/>
      <c r="N60" s="111"/>
      <c r="O60" s="111"/>
      <c r="P60" s="111"/>
      <c r="Q60" s="111"/>
      <c r="R60" s="111"/>
      <c r="S60" s="111"/>
      <c r="T60" s="111"/>
      <c r="U60" s="111"/>
      <c r="V60" s="111"/>
      <c r="W60" s="111"/>
    </row>
    <row r="61" spans="1:30" ht="41.25" customHeight="1" x14ac:dyDescent="0.25">
      <c r="A61" s="14" t="s">
        <v>92</v>
      </c>
      <c r="B61" s="57"/>
      <c r="C61" s="58">
        <f>C34</f>
        <v>24</v>
      </c>
      <c r="D61" s="59">
        <v>0.25</v>
      </c>
      <c r="E61" s="118"/>
      <c r="F61" s="119"/>
      <c r="G61" s="120"/>
      <c r="H61" s="110"/>
      <c r="I61" s="111"/>
      <c r="J61" s="111"/>
      <c r="K61" s="111"/>
      <c r="L61" s="111"/>
      <c r="M61" s="111"/>
      <c r="N61" s="111"/>
      <c r="O61" s="111"/>
      <c r="P61" s="111"/>
      <c r="Q61" s="111"/>
      <c r="R61" s="111"/>
      <c r="S61" s="111"/>
      <c r="T61" s="111"/>
      <c r="U61" s="111"/>
      <c r="V61" s="111"/>
      <c r="W61" s="111"/>
    </row>
    <row r="62" spans="1:30" ht="41.25" customHeight="1" thickBot="1" x14ac:dyDescent="0.3">
      <c r="A62" s="15" t="s">
        <v>93</v>
      </c>
      <c r="B62" s="60"/>
      <c r="C62" s="61">
        <f>C43</f>
        <v>17</v>
      </c>
      <c r="D62" s="62">
        <v>0.2</v>
      </c>
      <c r="E62" s="118"/>
      <c r="F62" s="119"/>
      <c r="G62" s="120"/>
      <c r="H62" s="110"/>
      <c r="I62" s="111"/>
      <c r="J62" s="111"/>
      <c r="K62" s="111"/>
      <c r="L62" s="111"/>
      <c r="M62" s="111"/>
      <c r="N62" s="111"/>
      <c r="O62" s="111"/>
      <c r="P62" s="111"/>
      <c r="Q62" s="111"/>
      <c r="R62" s="111"/>
      <c r="S62" s="111"/>
      <c r="T62" s="111"/>
      <c r="U62" s="111"/>
      <c r="V62" s="111"/>
      <c r="W62" s="111"/>
    </row>
    <row r="63" spans="1:30" ht="21" thickBot="1" x14ac:dyDescent="0.3">
      <c r="A63" s="52" t="s">
        <v>94</v>
      </c>
      <c r="B63" s="53"/>
      <c r="C63" s="63">
        <f>SUM(C58:C62)</f>
        <v>105</v>
      </c>
      <c r="D63" s="64">
        <f>SUM(D58:D62)</f>
        <v>1</v>
      </c>
      <c r="E63" s="121"/>
      <c r="F63" s="122"/>
      <c r="G63" s="123"/>
      <c r="H63" s="110"/>
      <c r="I63" s="111"/>
      <c r="J63" s="111"/>
      <c r="K63" s="111"/>
      <c r="L63" s="111"/>
      <c r="M63" s="111"/>
      <c r="N63" s="111"/>
      <c r="O63" s="111"/>
      <c r="P63" s="111"/>
      <c r="Q63" s="111"/>
      <c r="R63" s="111"/>
      <c r="S63" s="111"/>
      <c r="T63" s="111"/>
      <c r="U63" s="111"/>
      <c r="V63" s="111"/>
      <c r="W63" s="111"/>
    </row>
  </sheetData>
  <mergeCells count="31">
    <mergeCell ref="C8:C10"/>
    <mergeCell ref="D8:W8"/>
    <mergeCell ref="A16:W16"/>
    <mergeCell ref="T12:T15"/>
    <mergeCell ref="T17:T21"/>
    <mergeCell ref="T9:T10"/>
    <mergeCell ref="A5:W5"/>
    <mergeCell ref="A56:W56"/>
    <mergeCell ref="C34:C41"/>
    <mergeCell ref="A42:W42"/>
    <mergeCell ref="C43:C53"/>
    <mergeCell ref="A54:B54"/>
    <mergeCell ref="A33:W33"/>
    <mergeCell ref="U9:W9"/>
    <mergeCell ref="A11:W11"/>
    <mergeCell ref="D9:G9"/>
    <mergeCell ref="H9:K9"/>
    <mergeCell ref="L9:O9"/>
    <mergeCell ref="P9:S9"/>
    <mergeCell ref="A8:A10"/>
    <mergeCell ref="A22:W22"/>
    <mergeCell ref="B8:B10"/>
    <mergeCell ref="H57:W63"/>
    <mergeCell ref="E57:G57"/>
    <mergeCell ref="E58:G63"/>
    <mergeCell ref="C12:C15"/>
    <mergeCell ref="C17:C21"/>
    <mergeCell ref="C23:C32"/>
    <mergeCell ref="T23:T32"/>
    <mergeCell ref="T34:T41"/>
    <mergeCell ref="T43:T53"/>
  </mergeCells>
  <dataValidations count="1">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A23:A32 A17:A21 A12:A15" xr:uid="{00000000-0002-0000-0100-000000000000}">
      <formula1>0</formula1>
      <formula2>4000</formula2>
    </dataValidation>
  </dataValidations>
  <pageMargins left="0.70866141732283472" right="0.70866141732283472" top="0.74803149606299213" bottom="0.74803149606299213" header="0.31496062992125984" footer="0.31496062992125984"/>
  <pageSetup scale="22" orientation="landscape" r:id="rId1"/>
  <headerFooter>
    <oddFooter>&amp;C&amp;G
 4233100-FT-916 Versión 03</oddFooter>
  </headerFooter>
  <rowBreaks count="2" manualBreakCount="2">
    <brk id="21" max="21" man="1"/>
    <brk id="41" max="21" man="1"/>
  </rowBreaks>
  <colBreaks count="2" manualBreakCount="2">
    <brk id="15" max="62" man="1"/>
    <brk id="20" max="62"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Cronograma</vt:lpstr>
      <vt:lpstr>Seguimiento_PIGA</vt:lpstr>
      <vt:lpstr>Seguimiento_PIGA!Área_de_impresión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Clara Marín Gallego</dc:creator>
  <cp:lastModifiedBy>Luisa Fernanda Suarez Barrera</cp:lastModifiedBy>
  <cp:lastPrinted>2022-02-24T05:14:39Z</cp:lastPrinted>
  <dcterms:created xsi:type="dcterms:W3CDTF">2020-01-30T20:10:41Z</dcterms:created>
  <dcterms:modified xsi:type="dcterms:W3CDTF">2024-04-30T13:12:37Z</dcterms:modified>
</cp:coreProperties>
</file>